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55557159-CFF6-4B38-A360-2C5669C7DA83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A" sheetId="2" r:id="rId2"/>
    <sheet name="B" sheetId="3" r:id="rId3"/>
    <sheet name="C" sheetId="4" r:id="rId4"/>
    <sheet name="D" sheetId="5" r:id="rId5"/>
    <sheet name="E" sheetId="91" r:id="rId6"/>
    <sheet name="F" sheetId="89" r:id="rId7"/>
    <sheet name="XO" sheetId="92" r:id="rId8"/>
    <sheet name="Info2" sheetId="81" r:id="rId9"/>
    <sheet name="AA" sheetId="8" r:id="rId10"/>
    <sheet name="BB" sheetId="9" r:id="rId11"/>
    <sheet name="CC" sheetId="16" r:id="rId12"/>
    <sheet name="DD" sheetId="17" r:id="rId13"/>
    <sheet name="EE" sheetId="90" r:id="rId14"/>
    <sheet name="FF" sheetId="93" r:id="rId15"/>
    <sheet name="Info3" sheetId="82" r:id="rId16"/>
    <sheet name="Gold" sheetId="87" r:id="rId17"/>
    <sheet name="Silver" sheetId="88" r:id="rId18"/>
    <sheet name="Bronze" sheetId="21" r:id="rId19"/>
  </sheets>
  <definedNames>
    <definedName name="Info">Info!$A$5:$H$18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81" l="1"/>
  <c r="C3" i="92"/>
  <c r="B1" i="92"/>
  <c r="O23" i="93"/>
  <c r="N23" i="93"/>
  <c r="K23" i="93"/>
  <c r="J23" i="93"/>
  <c r="G23" i="93"/>
  <c r="F23" i="93"/>
  <c r="O9" i="93" s="1"/>
  <c r="P21" i="93"/>
  <c r="M21" i="93"/>
  <c r="L21" i="93"/>
  <c r="I21" i="93"/>
  <c r="H21" i="93"/>
  <c r="E21" i="93"/>
  <c r="P20" i="93"/>
  <c r="M20" i="93"/>
  <c r="L20" i="93"/>
  <c r="I20" i="93"/>
  <c r="J22" i="93" s="1"/>
  <c r="H20" i="93"/>
  <c r="E20" i="93"/>
  <c r="P19" i="93"/>
  <c r="M19" i="93"/>
  <c r="L19" i="93"/>
  <c r="I19" i="93"/>
  <c r="H19" i="93"/>
  <c r="E19" i="93"/>
  <c r="P18" i="93"/>
  <c r="M18" i="93"/>
  <c r="L18" i="93"/>
  <c r="I18" i="93"/>
  <c r="H18" i="93"/>
  <c r="E18" i="93"/>
  <c r="P17" i="93"/>
  <c r="M17" i="93"/>
  <c r="L17" i="93"/>
  <c r="I17" i="93"/>
  <c r="H17" i="93"/>
  <c r="E17" i="93"/>
  <c r="O11" i="93"/>
  <c r="C4" i="93"/>
  <c r="C3" i="93"/>
  <c r="C2" i="93"/>
  <c r="B1" i="93"/>
  <c r="B19" i="81"/>
  <c r="B12" i="16" s="1"/>
  <c r="D18" i="82" s="1"/>
  <c r="B29" i="88" s="1"/>
  <c r="B20" i="81"/>
  <c r="C9" i="93" s="1"/>
  <c r="B9" i="93"/>
  <c r="D30" i="82" s="1"/>
  <c r="B15" i="21" s="1"/>
  <c r="C9" i="81"/>
  <c r="B10" i="8" s="1"/>
  <c r="D21" i="82" s="1"/>
  <c r="B26" i="88" s="1"/>
  <c r="C10" i="81"/>
  <c r="B10" i="9" s="1"/>
  <c r="B10" i="81"/>
  <c r="B10" i="16" s="1"/>
  <c r="D13" i="82" s="1"/>
  <c r="B19" i="87" s="1"/>
  <c r="B9" i="81"/>
  <c r="B10" i="17" s="1"/>
  <c r="O23" i="91"/>
  <c r="N23" i="91"/>
  <c r="K23" i="91"/>
  <c r="J23" i="91"/>
  <c r="G23" i="91"/>
  <c r="F23" i="91"/>
  <c r="O9" i="91" s="1"/>
  <c r="P21" i="91"/>
  <c r="M21" i="91"/>
  <c r="L21" i="91"/>
  <c r="I21" i="91"/>
  <c r="H21" i="91"/>
  <c r="E21" i="91"/>
  <c r="P20" i="91"/>
  <c r="M20" i="91"/>
  <c r="L20" i="91"/>
  <c r="I20" i="91"/>
  <c r="H20" i="91"/>
  <c r="E20" i="91"/>
  <c r="P19" i="91"/>
  <c r="M19" i="91"/>
  <c r="L19" i="91"/>
  <c r="I19" i="91"/>
  <c r="H19" i="91"/>
  <c r="E19" i="91"/>
  <c r="P18" i="91"/>
  <c r="M18" i="91"/>
  <c r="L18" i="91"/>
  <c r="I18" i="91"/>
  <c r="H18" i="91"/>
  <c r="E18" i="91"/>
  <c r="P17" i="91"/>
  <c r="M17" i="91"/>
  <c r="L17" i="91"/>
  <c r="I17" i="91"/>
  <c r="H17" i="91"/>
  <c r="E17" i="91"/>
  <c r="B11" i="91"/>
  <c r="B16" i="92" s="1"/>
  <c r="B25" i="92"/>
  <c r="B10" i="91"/>
  <c r="B9" i="91"/>
  <c r="B7" i="92"/>
  <c r="C4" i="91"/>
  <c r="C3" i="91"/>
  <c r="C2" i="91"/>
  <c r="B1" i="91"/>
  <c r="D9" i="90"/>
  <c r="C9" i="90"/>
  <c r="C4" i="90"/>
  <c r="D26" i="82"/>
  <c r="E10" i="21" s="1"/>
  <c r="O23" i="90"/>
  <c r="N23" i="90"/>
  <c r="K23" i="90"/>
  <c r="J23" i="90"/>
  <c r="O10" i="90" s="1"/>
  <c r="G23" i="90"/>
  <c r="F23" i="90"/>
  <c r="O9" i="90" s="1"/>
  <c r="P21" i="90"/>
  <c r="M21" i="90"/>
  <c r="L21" i="90"/>
  <c r="I21" i="90"/>
  <c r="H21" i="90"/>
  <c r="E21" i="90"/>
  <c r="P20" i="90"/>
  <c r="M20" i="90"/>
  <c r="L20" i="90"/>
  <c r="I20" i="90"/>
  <c r="J22" i="90" s="1"/>
  <c r="H20" i="90"/>
  <c r="E20" i="90"/>
  <c r="P19" i="90"/>
  <c r="M19" i="90"/>
  <c r="L19" i="90"/>
  <c r="I19" i="90"/>
  <c r="H19" i="90"/>
  <c r="E19" i="90"/>
  <c r="P18" i="90"/>
  <c r="M18" i="90"/>
  <c r="L18" i="90"/>
  <c r="I18" i="90"/>
  <c r="H18" i="90"/>
  <c r="E18" i="90"/>
  <c r="P17" i="90"/>
  <c r="M17" i="90"/>
  <c r="L17" i="90"/>
  <c r="I17" i="90"/>
  <c r="H17" i="90"/>
  <c r="E17" i="90"/>
  <c r="C3" i="90"/>
  <c r="C2" i="90"/>
  <c r="B1" i="90"/>
  <c r="F10" i="81"/>
  <c r="O23" i="89"/>
  <c r="N23" i="89"/>
  <c r="K23" i="89"/>
  <c r="J23" i="89"/>
  <c r="G23" i="89"/>
  <c r="O11" i="89" s="1"/>
  <c r="E23" i="81" s="1"/>
  <c r="F23" i="89"/>
  <c r="O9" i="89" s="1"/>
  <c r="P21" i="89"/>
  <c r="M21" i="89"/>
  <c r="L21" i="89"/>
  <c r="I21" i="89"/>
  <c r="H21" i="89"/>
  <c r="E21" i="89"/>
  <c r="P20" i="89"/>
  <c r="M20" i="89"/>
  <c r="L20" i="89"/>
  <c r="I20" i="89"/>
  <c r="H20" i="89"/>
  <c r="G22" i="89" s="1"/>
  <c r="E20" i="89"/>
  <c r="P19" i="89"/>
  <c r="M19" i="89"/>
  <c r="L19" i="89"/>
  <c r="I19" i="89"/>
  <c r="H19" i="89"/>
  <c r="E19" i="89"/>
  <c r="P18" i="89"/>
  <c r="M18" i="89"/>
  <c r="L18" i="89"/>
  <c r="I18" i="89"/>
  <c r="H18" i="89"/>
  <c r="E18" i="89"/>
  <c r="P17" i="89"/>
  <c r="M17" i="89"/>
  <c r="L17" i="89"/>
  <c r="I17" i="89"/>
  <c r="H17" i="89"/>
  <c r="E17" i="89"/>
  <c r="B11" i="89"/>
  <c r="B23" i="81" s="1"/>
  <c r="B10" i="89"/>
  <c r="B22" i="92"/>
  <c r="B9" i="89"/>
  <c r="B13" i="92"/>
  <c r="C4" i="89"/>
  <c r="C3" i="89"/>
  <c r="C2" i="89"/>
  <c r="B1" i="89"/>
  <c r="C4" i="88"/>
  <c r="C3" i="88"/>
  <c r="B1" i="88"/>
  <c r="C4" i="87"/>
  <c r="C3" i="87"/>
  <c r="B1" i="87"/>
  <c r="C4" i="21"/>
  <c r="C3" i="21"/>
  <c r="B1" i="21"/>
  <c r="B9" i="4"/>
  <c r="B7" i="81"/>
  <c r="B9" i="16" s="1"/>
  <c r="B10" i="4"/>
  <c r="D17" i="82"/>
  <c r="B22" i="88" s="1"/>
  <c r="B9" i="5"/>
  <c r="B8" i="81"/>
  <c r="B9" i="17" s="1"/>
  <c r="D19" i="82" s="1"/>
  <c r="B15" i="88" s="1"/>
  <c r="D8" i="82"/>
  <c r="B29" i="87" s="1"/>
  <c r="B11" i="3"/>
  <c r="B9" i="2"/>
  <c r="B5" i="81"/>
  <c r="B9" i="8" s="1"/>
  <c r="D6" i="82" s="1"/>
  <c r="B8" i="87" s="1"/>
  <c r="L18" i="3"/>
  <c r="L19" i="3"/>
  <c r="I18" i="3"/>
  <c r="I19" i="3"/>
  <c r="L21" i="3"/>
  <c r="L20" i="3"/>
  <c r="L22" i="3"/>
  <c r="Y20" i="17"/>
  <c r="X20" i="17"/>
  <c r="Y19" i="17"/>
  <c r="X19" i="17"/>
  <c r="Y18" i="17"/>
  <c r="X18" i="17"/>
  <c r="U20" i="17"/>
  <c r="T20" i="17"/>
  <c r="U19" i="17"/>
  <c r="T19" i="17"/>
  <c r="U18" i="17"/>
  <c r="T18" i="17"/>
  <c r="Q20" i="17"/>
  <c r="P20" i="17"/>
  <c r="Q19" i="17"/>
  <c r="P19" i="17"/>
  <c r="Q18" i="17"/>
  <c r="P18" i="17"/>
  <c r="M20" i="17"/>
  <c r="L20" i="17"/>
  <c r="M19" i="17"/>
  <c r="L19" i="17"/>
  <c r="M18" i="17"/>
  <c r="L18" i="17"/>
  <c r="I20" i="17"/>
  <c r="H20" i="17"/>
  <c r="I19" i="17"/>
  <c r="H19" i="17"/>
  <c r="I18" i="17"/>
  <c r="H18" i="17"/>
  <c r="Y20" i="16"/>
  <c r="Z23" i="16" s="1"/>
  <c r="X20" i="16"/>
  <c r="Y19" i="16"/>
  <c r="X19" i="16"/>
  <c r="Y18" i="16"/>
  <c r="X18" i="16"/>
  <c r="U20" i="16"/>
  <c r="T20" i="16"/>
  <c r="U19" i="16"/>
  <c r="T19" i="16"/>
  <c r="S23" i="16" s="1"/>
  <c r="U18" i="16"/>
  <c r="T18" i="16"/>
  <c r="Q20" i="16"/>
  <c r="P20" i="16"/>
  <c r="Q19" i="16"/>
  <c r="P19" i="16"/>
  <c r="Q18" i="16"/>
  <c r="P18" i="16"/>
  <c r="O23" i="16" s="1"/>
  <c r="M20" i="16"/>
  <c r="L20" i="16"/>
  <c r="M19" i="16"/>
  <c r="L19" i="16"/>
  <c r="M18" i="16"/>
  <c r="L18" i="16"/>
  <c r="I20" i="16"/>
  <c r="H20" i="16"/>
  <c r="I19" i="16"/>
  <c r="H19" i="16"/>
  <c r="I18" i="16"/>
  <c r="H18" i="16"/>
  <c r="Y20" i="9"/>
  <c r="X20" i="9"/>
  <c r="Y19" i="9"/>
  <c r="X19" i="9"/>
  <c r="Y18" i="9"/>
  <c r="X18" i="9"/>
  <c r="U20" i="9"/>
  <c r="T20" i="9"/>
  <c r="U19" i="9"/>
  <c r="T19" i="9"/>
  <c r="U18" i="9"/>
  <c r="T18" i="9"/>
  <c r="Q20" i="9"/>
  <c r="P20" i="9"/>
  <c r="Q19" i="9"/>
  <c r="P19" i="9"/>
  <c r="Q18" i="9"/>
  <c r="P18" i="9"/>
  <c r="M20" i="9"/>
  <c r="L20" i="9"/>
  <c r="M19" i="9"/>
  <c r="L19" i="9"/>
  <c r="M18" i="9"/>
  <c r="L18" i="9"/>
  <c r="I20" i="9"/>
  <c r="H20" i="9"/>
  <c r="I19" i="9"/>
  <c r="H19" i="9"/>
  <c r="I18" i="9"/>
  <c r="H18" i="9"/>
  <c r="Y20" i="8"/>
  <c r="X20" i="8"/>
  <c r="Y19" i="8"/>
  <c r="X19" i="8"/>
  <c r="Y18" i="8"/>
  <c r="Z23" i="8" s="1"/>
  <c r="X18" i="8"/>
  <c r="U20" i="8"/>
  <c r="T20" i="8"/>
  <c r="U19" i="8"/>
  <c r="T19" i="8"/>
  <c r="S23" i="8" s="1"/>
  <c r="U18" i="8"/>
  <c r="V23" i="8" s="1"/>
  <c r="T18" i="8"/>
  <c r="Q20" i="8"/>
  <c r="P20" i="8"/>
  <c r="Q19" i="8"/>
  <c r="P19" i="8"/>
  <c r="Q18" i="8"/>
  <c r="P18" i="8"/>
  <c r="M20" i="8"/>
  <c r="L20" i="8"/>
  <c r="M19" i="8"/>
  <c r="L19" i="8"/>
  <c r="M18" i="8"/>
  <c r="L18" i="8"/>
  <c r="I20" i="8"/>
  <c r="H20" i="8"/>
  <c r="I19" i="8"/>
  <c r="H19" i="8"/>
  <c r="I18" i="8"/>
  <c r="H18" i="8"/>
  <c r="Y20" i="5"/>
  <c r="X20" i="5"/>
  <c r="Y19" i="5"/>
  <c r="X19" i="5"/>
  <c r="Y18" i="5"/>
  <c r="X18" i="5"/>
  <c r="U20" i="5"/>
  <c r="T20" i="5"/>
  <c r="U19" i="5"/>
  <c r="T19" i="5"/>
  <c r="U18" i="5"/>
  <c r="T18" i="5"/>
  <c r="Q20" i="5"/>
  <c r="P20" i="5"/>
  <c r="Q19" i="5"/>
  <c r="P19" i="5"/>
  <c r="Q18" i="5"/>
  <c r="P18" i="5"/>
  <c r="M20" i="5"/>
  <c r="L20" i="5"/>
  <c r="M19" i="5"/>
  <c r="L19" i="5"/>
  <c r="M18" i="5"/>
  <c r="L18" i="5"/>
  <c r="Y20" i="4"/>
  <c r="X20" i="4"/>
  <c r="Y19" i="4"/>
  <c r="X19" i="4"/>
  <c r="Y18" i="4"/>
  <c r="X18" i="4"/>
  <c r="U20" i="4"/>
  <c r="T20" i="4"/>
  <c r="U19" i="4"/>
  <c r="T19" i="4"/>
  <c r="U18" i="4"/>
  <c r="T18" i="4"/>
  <c r="Q20" i="4"/>
  <c r="P20" i="4"/>
  <c r="Q19" i="4"/>
  <c r="P19" i="4"/>
  <c r="Q18" i="4"/>
  <c r="R23" i="4" s="1"/>
  <c r="P18" i="4"/>
  <c r="M20" i="4"/>
  <c r="L20" i="4"/>
  <c r="M19" i="4"/>
  <c r="L19" i="4"/>
  <c r="M18" i="4"/>
  <c r="L18" i="4"/>
  <c r="K23" i="4" s="1"/>
  <c r="I20" i="4"/>
  <c r="H20" i="4"/>
  <c r="I19" i="4"/>
  <c r="H19" i="4"/>
  <c r="I18" i="4"/>
  <c r="H18" i="4"/>
  <c r="Y20" i="3"/>
  <c r="X20" i="3"/>
  <c r="Y19" i="3"/>
  <c r="X19" i="3"/>
  <c r="Y18" i="3"/>
  <c r="X18" i="3"/>
  <c r="U20" i="3"/>
  <c r="T20" i="3"/>
  <c r="U19" i="3"/>
  <c r="T19" i="3"/>
  <c r="U18" i="3"/>
  <c r="T18" i="3"/>
  <c r="Q20" i="3"/>
  <c r="P20" i="3"/>
  <c r="Q19" i="3"/>
  <c r="P19" i="3"/>
  <c r="O23" i="3" s="1"/>
  <c r="Q18" i="3"/>
  <c r="P18" i="3"/>
  <c r="P21" i="3"/>
  <c r="M22" i="3"/>
  <c r="M21" i="3"/>
  <c r="M20" i="3"/>
  <c r="M19" i="3"/>
  <c r="M18" i="3"/>
  <c r="Y20" i="2"/>
  <c r="X20" i="2"/>
  <c r="Y19" i="2"/>
  <c r="X19" i="2"/>
  <c r="Y18" i="2"/>
  <c r="X18" i="2"/>
  <c r="U20" i="2"/>
  <c r="T20" i="2"/>
  <c r="U19" i="2"/>
  <c r="T19" i="2"/>
  <c r="U18" i="2"/>
  <c r="V23" i="2" s="1"/>
  <c r="T18" i="2"/>
  <c r="Q20" i="2"/>
  <c r="P20" i="2"/>
  <c r="Q19" i="2"/>
  <c r="P19" i="2"/>
  <c r="Q18" i="2"/>
  <c r="P18" i="2"/>
  <c r="M20" i="2"/>
  <c r="L20" i="2"/>
  <c r="M19" i="2"/>
  <c r="L19" i="2"/>
  <c r="K23" i="2" s="1"/>
  <c r="M18" i="2"/>
  <c r="N23" i="2" s="1"/>
  <c r="L18" i="2"/>
  <c r="L21" i="2"/>
  <c r="I20" i="2"/>
  <c r="I19" i="2"/>
  <c r="I18" i="2"/>
  <c r="H20" i="2"/>
  <c r="H19" i="2"/>
  <c r="H18" i="2"/>
  <c r="I20" i="5"/>
  <c r="I19" i="5"/>
  <c r="J23" i="5" s="1"/>
  <c r="I18" i="5"/>
  <c r="H20" i="5"/>
  <c r="H19" i="5"/>
  <c r="H18" i="5"/>
  <c r="I22" i="3"/>
  <c r="I21" i="3"/>
  <c r="I20" i="3"/>
  <c r="H22" i="3"/>
  <c r="H21" i="3"/>
  <c r="H20" i="3"/>
  <c r="H19" i="3"/>
  <c r="H18" i="3"/>
  <c r="E18" i="3"/>
  <c r="E19" i="3"/>
  <c r="E20" i="3"/>
  <c r="C2" i="2"/>
  <c r="B10" i="2"/>
  <c r="B11" i="2"/>
  <c r="B12" i="2"/>
  <c r="B12" i="4"/>
  <c r="B12" i="5"/>
  <c r="F8" i="81" s="1"/>
  <c r="B10" i="93" s="1"/>
  <c r="D33" i="82" s="1"/>
  <c r="B33" i="21" s="1"/>
  <c r="B12" i="3"/>
  <c r="F6" i="81"/>
  <c r="B11" i="90" s="1"/>
  <c r="D32" i="82"/>
  <c r="B19" i="21" s="1"/>
  <c r="F5" i="81"/>
  <c r="B11" i="93" s="1"/>
  <c r="D27" i="82" s="1"/>
  <c r="E24" i="21" s="1"/>
  <c r="B11" i="4"/>
  <c r="C7" i="81" s="1"/>
  <c r="F7" i="81"/>
  <c r="B10" i="90" s="1"/>
  <c r="D29" i="82" s="1"/>
  <c r="B29" i="21" s="1"/>
  <c r="B17" i="81"/>
  <c r="B12" i="17" s="1"/>
  <c r="D24" i="82" s="1"/>
  <c r="B33" i="88" s="1"/>
  <c r="D7" i="81"/>
  <c r="B11" i="5"/>
  <c r="B18" i="81"/>
  <c r="B9" i="90" s="1"/>
  <c r="D14" i="82"/>
  <c r="B33" i="87" s="1"/>
  <c r="D8" i="81"/>
  <c r="B9" i="3"/>
  <c r="B6" i="81" s="1"/>
  <c r="B9" i="9" s="1"/>
  <c r="D7" i="82" s="1"/>
  <c r="B22" i="87" s="1"/>
  <c r="C5" i="81"/>
  <c r="B11" i="17" s="1"/>
  <c r="D9" i="82" s="1"/>
  <c r="B15" i="87" s="1"/>
  <c r="B10" i="5"/>
  <c r="C8" i="81"/>
  <c r="B11" i="8" s="1"/>
  <c r="B10" i="3"/>
  <c r="B16" i="81"/>
  <c r="B12" i="9" s="1"/>
  <c r="D12" i="82" s="1"/>
  <c r="B12" i="87" s="1"/>
  <c r="C6" i="81"/>
  <c r="B11" i="16" s="1"/>
  <c r="D23" i="82" s="1"/>
  <c r="B19" i="88" s="1"/>
  <c r="J2" i="17"/>
  <c r="J2" i="16"/>
  <c r="J2" i="9"/>
  <c r="J2" i="8"/>
  <c r="B1" i="2"/>
  <c r="J2" i="2"/>
  <c r="C4" i="2"/>
  <c r="E18" i="2"/>
  <c r="E19" i="2"/>
  <c r="E20" i="2"/>
  <c r="E21" i="2"/>
  <c r="E22" i="2"/>
  <c r="H21" i="2"/>
  <c r="H22" i="2"/>
  <c r="M21" i="2"/>
  <c r="M22" i="2"/>
  <c r="P21" i="2"/>
  <c r="P22" i="2"/>
  <c r="Y21" i="2"/>
  <c r="Y22" i="2"/>
  <c r="AB18" i="2"/>
  <c r="AB19" i="2"/>
  <c r="AB20" i="2"/>
  <c r="AB21" i="2"/>
  <c r="AB22" i="2"/>
  <c r="F24" i="2"/>
  <c r="N24" i="2"/>
  <c r="Z24" i="2"/>
  <c r="I21" i="2"/>
  <c r="I22" i="2"/>
  <c r="L22" i="2"/>
  <c r="Q21" i="2"/>
  <c r="Q22" i="2"/>
  <c r="T21" i="2"/>
  <c r="T22" i="2"/>
  <c r="J24" i="2"/>
  <c r="R24" i="2"/>
  <c r="AA24" i="2"/>
  <c r="U21" i="2"/>
  <c r="U22" i="2"/>
  <c r="X21" i="2"/>
  <c r="X22" i="2"/>
  <c r="G24" i="2"/>
  <c r="O11" i="2" s="1"/>
  <c r="S24" i="2"/>
  <c r="V24" i="2"/>
  <c r="K24" i="2"/>
  <c r="O12" i="2" s="1"/>
  <c r="O24" i="2"/>
  <c r="W24" i="2"/>
  <c r="B1" i="3"/>
  <c r="C2" i="3"/>
  <c r="J2" i="3"/>
  <c r="C4" i="3"/>
  <c r="E21" i="3"/>
  <c r="E22" i="3"/>
  <c r="P22" i="3"/>
  <c r="Y21" i="3"/>
  <c r="Y22" i="3"/>
  <c r="AB18" i="3"/>
  <c r="AB19" i="3"/>
  <c r="AB20" i="3"/>
  <c r="AB21" i="3"/>
  <c r="AB22" i="3"/>
  <c r="F24" i="3"/>
  <c r="N24" i="3"/>
  <c r="Z24" i="3"/>
  <c r="Q21" i="3"/>
  <c r="Q22" i="3"/>
  <c r="T21" i="3"/>
  <c r="T22" i="3"/>
  <c r="J24" i="3"/>
  <c r="R24" i="3"/>
  <c r="AA24" i="3"/>
  <c r="U21" i="3"/>
  <c r="U22" i="3"/>
  <c r="X21" i="3"/>
  <c r="X22" i="3"/>
  <c r="G24" i="3"/>
  <c r="S24" i="3"/>
  <c r="V24" i="3"/>
  <c r="K24" i="3"/>
  <c r="O24" i="3"/>
  <c r="W24" i="3"/>
  <c r="B1" i="4"/>
  <c r="C2" i="4"/>
  <c r="J2" i="4"/>
  <c r="C4" i="4"/>
  <c r="E18" i="4"/>
  <c r="E19" i="4"/>
  <c r="E20" i="4"/>
  <c r="E21" i="4"/>
  <c r="E22" i="4"/>
  <c r="H21" i="4"/>
  <c r="H22" i="4"/>
  <c r="M21" i="4"/>
  <c r="M22" i="4"/>
  <c r="P21" i="4"/>
  <c r="P22" i="4"/>
  <c r="Y21" i="4"/>
  <c r="Y22" i="4"/>
  <c r="AB18" i="4"/>
  <c r="AB19" i="4"/>
  <c r="AB20" i="4"/>
  <c r="AB21" i="4"/>
  <c r="AB22" i="4"/>
  <c r="F24" i="4"/>
  <c r="O9" i="4" s="1"/>
  <c r="N24" i="4"/>
  <c r="Z24" i="4"/>
  <c r="I21" i="4"/>
  <c r="I22" i="4"/>
  <c r="L21" i="4"/>
  <c r="L22" i="4"/>
  <c r="Q21" i="4"/>
  <c r="Q22" i="4"/>
  <c r="T21" i="4"/>
  <c r="T22" i="4"/>
  <c r="J24" i="4"/>
  <c r="O10" i="4" s="1"/>
  <c r="E17" i="81" s="1"/>
  <c r="R24" i="4"/>
  <c r="AA24" i="4"/>
  <c r="U21" i="4"/>
  <c r="U22" i="4"/>
  <c r="X21" i="4"/>
  <c r="X22" i="4"/>
  <c r="W23" i="4"/>
  <c r="G24" i="4"/>
  <c r="S24" i="4"/>
  <c r="V24" i="4"/>
  <c r="K24" i="4"/>
  <c r="O24" i="4"/>
  <c r="W24" i="4"/>
  <c r="B1" i="5"/>
  <c r="C2" i="5"/>
  <c r="J2" i="5"/>
  <c r="C4" i="5"/>
  <c r="E18" i="5"/>
  <c r="E19" i="5"/>
  <c r="E20" i="5"/>
  <c r="E21" i="5"/>
  <c r="E22" i="5"/>
  <c r="H21" i="5"/>
  <c r="H22" i="5"/>
  <c r="M21" i="5"/>
  <c r="M22" i="5"/>
  <c r="P21" i="5"/>
  <c r="P22" i="5"/>
  <c r="Y21" i="5"/>
  <c r="Y22" i="5"/>
  <c r="AB18" i="5"/>
  <c r="AB19" i="5"/>
  <c r="AB20" i="5"/>
  <c r="AB21" i="5"/>
  <c r="AB22" i="5"/>
  <c r="F24" i="5"/>
  <c r="N24" i="5"/>
  <c r="Z24" i="5"/>
  <c r="I21" i="5"/>
  <c r="I22" i="5"/>
  <c r="L21" i="5"/>
  <c r="L22" i="5"/>
  <c r="Q21" i="5"/>
  <c r="Q22" i="5"/>
  <c r="T21" i="5"/>
  <c r="T22" i="5"/>
  <c r="J24" i="5"/>
  <c r="R24" i="5"/>
  <c r="AA24" i="5"/>
  <c r="O10" i="5" s="1"/>
  <c r="U21" i="5"/>
  <c r="U22" i="5"/>
  <c r="X21" i="5"/>
  <c r="X22" i="5"/>
  <c r="G24" i="5"/>
  <c r="S24" i="5"/>
  <c r="V24" i="5"/>
  <c r="K24" i="5"/>
  <c r="O24" i="5"/>
  <c r="W24" i="5"/>
  <c r="D11" i="82"/>
  <c r="B26" i="87" s="1"/>
  <c r="A24" i="81"/>
  <c r="B1" i="8"/>
  <c r="C2" i="8"/>
  <c r="C4" i="8"/>
  <c r="E18" i="8"/>
  <c r="E19" i="8"/>
  <c r="E20" i="8"/>
  <c r="E21" i="8"/>
  <c r="E22" i="8"/>
  <c r="H21" i="8"/>
  <c r="H22" i="8"/>
  <c r="M21" i="8"/>
  <c r="M22" i="8"/>
  <c r="P21" i="8"/>
  <c r="P22" i="8"/>
  <c r="O23" i="8"/>
  <c r="Y21" i="8"/>
  <c r="Y22" i="8"/>
  <c r="AB18" i="8"/>
  <c r="AB19" i="8"/>
  <c r="AB20" i="8"/>
  <c r="AB21" i="8"/>
  <c r="AB22" i="8"/>
  <c r="F24" i="8"/>
  <c r="N24" i="8"/>
  <c r="Z24" i="8"/>
  <c r="I21" i="8"/>
  <c r="I22" i="8"/>
  <c r="L21" i="8"/>
  <c r="L22" i="8"/>
  <c r="Q21" i="8"/>
  <c r="Q22" i="8"/>
  <c r="T21" i="8"/>
  <c r="T22" i="8"/>
  <c r="J24" i="8"/>
  <c r="O10" i="8" s="1"/>
  <c r="R24" i="8"/>
  <c r="AA24" i="8"/>
  <c r="U21" i="8"/>
  <c r="U22" i="8"/>
  <c r="X21" i="8"/>
  <c r="X22" i="8"/>
  <c r="G24" i="8"/>
  <c r="S24" i="8"/>
  <c r="V24" i="8"/>
  <c r="K24" i="8"/>
  <c r="O24" i="8"/>
  <c r="W24" i="8"/>
  <c r="B1" i="9"/>
  <c r="C2" i="9"/>
  <c r="C4" i="9"/>
  <c r="E18" i="9"/>
  <c r="E19" i="9"/>
  <c r="E20" i="9"/>
  <c r="E21" i="9"/>
  <c r="E22" i="9"/>
  <c r="H21" i="9"/>
  <c r="H22" i="9"/>
  <c r="M21" i="9"/>
  <c r="M22" i="9"/>
  <c r="P21" i="9"/>
  <c r="P22" i="9"/>
  <c r="Y21" i="9"/>
  <c r="Y22" i="9"/>
  <c r="AB18" i="9"/>
  <c r="AB19" i="9"/>
  <c r="AB20" i="9"/>
  <c r="AB21" i="9"/>
  <c r="AB22" i="9"/>
  <c r="F24" i="9"/>
  <c r="N24" i="9"/>
  <c r="Z24" i="9"/>
  <c r="I21" i="9"/>
  <c r="I22" i="9"/>
  <c r="L21" i="9"/>
  <c r="L22" i="9"/>
  <c r="Q21" i="9"/>
  <c r="Q22" i="9"/>
  <c r="T21" i="9"/>
  <c r="T22" i="9"/>
  <c r="J24" i="9"/>
  <c r="R24" i="9"/>
  <c r="AA24" i="9"/>
  <c r="U21" i="9"/>
  <c r="U22" i="9"/>
  <c r="V23" i="9"/>
  <c r="X21" i="9"/>
  <c r="X22" i="9"/>
  <c r="G24" i="9"/>
  <c r="S24" i="9"/>
  <c r="V24" i="9"/>
  <c r="K24" i="9"/>
  <c r="O24" i="9"/>
  <c r="W24" i="9"/>
  <c r="O12" i="9"/>
  <c r="B1" i="16"/>
  <c r="C2" i="16"/>
  <c r="C4" i="16"/>
  <c r="E18" i="16"/>
  <c r="E19" i="16"/>
  <c r="E20" i="16"/>
  <c r="E21" i="16"/>
  <c r="E22" i="16"/>
  <c r="H21" i="16"/>
  <c r="H22" i="16"/>
  <c r="G23" i="16"/>
  <c r="M21" i="16"/>
  <c r="M22" i="16"/>
  <c r="P21" i="16"/>
  <c r="P22" i="16"/>
  <c r="Y21" i="16"/>
  <c r="Y22" i="16"/>
  <c r="AB18" i="16"/>
  <c r="AB19" i="16"/>
  <c r="AB20" i="16"/>
  <c r="AB21" i="16"/>
  <c r="AB22" i="16"/>
  <c r="F24" i="16"/>
  <c r="N24" i="16"/>
  <c r="Z24" i="16"/>
  <c r="I21" i="16"/>
  <c r="I22" i="16"/>
  <c r="L21" i="16"/>
  <c r="L22" i="16"/>
  <c r="Q21" i="16"/>
  <c r="Q22" i="16"/>
  <c r="T21" i="16"/>
  <c r="T22" i="16"/>
  <c r="J24" i="16"/>
  <c r="R24" i="16"/>
  <c r="AA24" i="16"/>
  <c r="U21" i="16"/>
  <c r="U22" i="16"/>
  <c r="X21" i="16"/>
  <c r="X22" i="16"/>
  <c r="G24" i="16"/>
  <c r="S24" i="16"/>
  <c r="V24" i="16"/>
  <c r="K24" i="16"/>
  <c r="O24" i="16"/>
  <c r="W24" i="16"/>
  <c r="B1" i="17"/>
  <c r="C2" i="17"/>
  <c r="C4" i="17"/>
  <c r="E18" i="17"/>
  <c r="F23" i="17" s="1"/>
  <c r="E19" i="17"/>
  <c r="E20" i="17"/>
  <c r="E21" i="17"/>
  <c r="E22" i="17"/>
  <c r="H21" i="17"/>
  <c r="H22" i="17"/>
  <c r="M21" i="17"/>
  <c r="M22" i="17"/>
  <c r="P21" i="17"/>
  <c r="P22" i="17"/>
  <c r="Y21" i="17"/>
  <c r="Y22" i="17"/>
  <c r="AB18" i="17"/>
  <c r="AB19" i="17"/>
  <c r="AB20" i="17"/>
  <c r="AB21" i="17"/>
  <c r="AB22" i="17"/>
  <c r="F24" i="17"/>
  <c r="O9" i="17" s="1"/>
  <c r="N24" i="17"/>
  <c r="Z24" i="17"/>
  <c r="I21" i="17"/>
  <c r="I22" i="17"/>
  <c r="L21" i="17"/>
  <c r="L22" i="17"/>
  <c r="Q21" i="17"/>
  <c r="Q22" i="17"/>
  <c r="T21" i="17"/>
  <c r="T22" i="17"/>
  <c r="J24" i="17"/>
  <c r="R24" i="17"/>
  <c r="AA24" i="17"/>
  <c r="U21" i="17"/>
  <c r="U22" i="17"/>
  <c r="X21" i="17"/>
  <c r="X22" i="17"/>
  <c r="G24" i="17"/>
  <c r="O11" i="17" s="1"/>
  <c r="S24" i="17"/>
  <c r="V24" i="17"/>
  <c r="K24" i="17"/>
  <c r="O24" i="17"/>
  <c r="W24" i="17"/>
  <c r="E16" i="81"/>
  <c r="D6" i="81"/>
  <c r="B31" i="92"/>
  <c r="B22" i="81"/>
  <c r="Z23" i="3" l="1"/>
  <c r="AA23" i="2"/>
  <c r="S23" i="4"/>
  <c r="Q24" i="4" s="1"/>
  <c r="O23" i="5"/>
  <c r="P24" i="5" s="1"/>
  <c r="G23" i="5"/>
  <c r="K22" i="89"/>
  <c r="O22" i="93"/>
  <c r="F23" i="16"/>
  <c r="N22" i="89"/>
  <c r="R23" i="2"/>
  <c r="N22" i="90"/>
  <c r="O11" i="16"/>
  <c r="K23" i="16"/>
  <c r="J12" i="16" s="1"/>
  <c r="O22" i="90"/>
  <c r="K9" i="90" s="1"/>
  <c r="U24" i="9"/>
  <c r="O11" i="8"/>
  <c r="G23" i="17"/>
  <c r="J23" i="9"/>
  <c r="R23" i="16"/>
  <c r="Q24" i="16" s="1"/>
  <c r="O22" i="89"/>
  <c r="O12" i="4"/>
  <c r="O10" i="3"/>
  <c r="F23" i="3"/>
  <c r="W23" i="9"/>
  <c r="G22" i="90"/>
  <c r="R23" i="3"/>
  <c r="O11" i="5"/>
  <c r="E18" i="81" s="1"/>
  <c r="F22" i="89"/>
  <c r="F22" i="90"/>
  <c r="K11" i="90" s="1"/>
  <c r="F23" i="4"/>
  <c r="K11" i="4" s="1"/>
  <c r="F23" i="2"/>
  <c r="J22" i="89"/>
  <c r="I22" i="89" s="1"/>
  <c r="F23" i="9"/>
  <c r="K22" i="90"/>
  <c r="L22" i="90" s="1"/>
  <c r="J23" i="17"/>
  <c r="O10" i="2"/>
  <c r="E15" i="81" s="1"/>
  <c r="O9" i="2"/>
  <c r="O11" i="3"/>
  <c r="O12" i="3"/>
  <c r="AA23" i="4"/>
  <c r="O11" i="4"/>
  <c r="Z23" i="5"/>
  <c r="R23" i="5"/>
  <c r="O9" i="5"/>
  <c r="N23" i="5"/>
  <c r="O10" i="91"/>
  <c r="E22" i="81" s="1"/>
  <c r="E19" i="81" s="1"/>
  <c r="O22" i="91"/>
  <c r="N22" i="91"/>
  <c r="M22" i="91" s="1"/>
  <c r="K22" i="91"/>
  <c r="J22" i="91"/>
  <c r="J10" i="91" s="1"/>
  <c r="G22" i="91"/>
  <c r="K9" i="91" s="1"/>
  <c r="L22" i="89"/>
  <c r="K10" i="89"/>
  <c r="K9" i="89"/>
  <c r="D9" i="93"/>
  <c r="O9" i="8"/>
  <c r="J23" i="8"/>
  <c r="AA23" i="9"/>
  <c r="O9" i="9"/>
  <c r="W23" i="16"/>
  <c r="V23" i="16"/>
  <c r="U24" i="16" s="1"/>
  <c r="O9" i="16"/>
  <c r="N23" i="16"/>
  <c r="M24" i="16" s="1"/>
  <c r="AA23" i="17"/>
  <c r="K23" i="17"/>
  <c r="O11" i="90"/>
  <c r="H22" i="90"/>
  <c r="J11" i="90"/>
  <c r="N22" i="93"/>
  <c r="P22" i="93" s="1"/>
  <c r="O10" i="93"/>
  <c r="K22" i="93"/>
  <c r="F22" i="93"/>
  <c r="K11" i="93"/>
  <c r="I24" i="5"/>
  <c r="B15" i="81"/>
  <c r="B12" i="8" s="1"/>
  <c r="D16" i="82" s="1"/>
  <c r="B8" i="88" s="1"/>
  <c r="D5" i="81"/>
  <c r="E24" i="16"/>
  <c r="J9" i="16"/>
  <c r="K11" i="16"/>
  <c r="B11" i="9"/>
  <c r="D22" i="82" s="1"/>
  <c r="B12" i="88" s="1"/>
  <c r="C11" i="16"/>
  <c r="C11" i="17"/>
  <c r="I22" i="93"/>
  <c r="J10" i="93"/>
  <c r="D11" i="17"/>
  <c r="O23" i="17"/>
  <c r="O10" i="16"/>
  <c r="T24" i="16"/>
  <c r="H24" i="16"/>
  <c r="J11" i="16"/>
  <c r="E22" i="89"/>
  <c r="J11" i="89"/>
  <c r="J10" i="89"/>
  <c r="N10" i="89" s="1"/>
  <c r="P22" i="89"/>
  <c r="F22" i="91"/>
  <c r="O10" i="17"/>
  <c r="E24" i="17"/>
  <c r="O11" i="9"/>
  <c r="F23" i="8"/>
  <c r="O12" i="5"/>
  <c r="L22" i="93"/>
  <c r="O12" i="17"/>
  <c r="W23" i="17"/>
  <c r="S23" i="17"/>
  <c r="H24" i="17"/>
  <c r="O12" i="16"/>
  <c r="D11" i="16"/>
  <c r="AA23" i="16"/>
  <c r="Y24" i="16" s="1"/>
  <c r="X24" i="9"/>
  <c r="O10" i="9"/>
  <c r="F23" i="5"/>
  <c r="H24" i="5" s="1"/>
  <c r="O9" i="3"/>
  <c r="G23" i="3"/>
  <c r="G23" i="2"/>
  <c r="Z23" i="2"/>
  <c r="V23" i="3"/>
  <c r="J23" i="4"/>
  <c r="N23" i="4"/>
  <c r="V23" i="4"/>
  <c r="U24" i="4" s="1"/>
  <c r="Z23" i="4"/>
  <c r="Y24" i="4" s="1"/>
  <c r="M24" i="5"/>
  <c r="V23" i="5"/>
  <c r="K12" i="5" s="1"/>
  <c r="N23" i="8"/>
  <c r="M24" i="8" s="1"/>
  <c r="R23" i="8"/>
  <c r="N23" i="9"/>
  <c r="M24" i="9" s="1"/>
  <c r="R23" i="9"/>
  <c r="Z23" i="9"/>
  <c r="J23" i="16"/>
  <c r="N23" i="17"/>
  <c r="R23" i="17"/>
  <c r="V23" i="17"/>
  <c r="Z23" i="17"/>
  <c r="AA23" i="8"/>
  <c r="AB24" i="8" s="1"/>
  <c r="AA23" i="5"/>
  <c r="M22" i="89"/>
  <c r="O11" i="91"/>
  <c r="O12" i="8"/>
  <c r="AA23" i="3"/>
  <c r="J23" i="3"/>
  <c r="J23" i="2"/>
  <c r="O23" i="2"/>
  <c r="S23" i="2"/>
  <c r="W23" i="2"/>
  <c r="X24" i="2" s="1"/>
  <c r="N23" i="3"/>
  <c r="M24" i="3" s="1"/>
  <c r="S23" i="3"/>
  <c r="T24" i="3" s="1"/>
  <c r="W23" i="3"/>
  <c r="G23" i="4"/>
  <c r="O23" i="4"/>
  <c r="K23" i="5"/>
  <c r="S23" i="5"/>
  <c r="T24" i="5" s="1"/>
  <c r="W23" i="5"/>
  <c r="G23" i="8"/>
  <c r="K23" i="8"/>
  <c r="W23" i="8"/>
  <c r="G23" i="9"/>
  <c r="K23" i="9"/>
  <c r="I24" i="9" s="1"/>
  <c r="O23" i="9"/>
  <c r="S23" i="9"/>
  <c r="T24" i="9" s="1"/>
  <c r="K23" i="3"/>
  <c r="O10" i="89"/>
  <c r="G22" i="93"/>
  <c r="E22" i="93" s="1"/>
  <c r="J10" i="90" l="1"/>
  <c r="L22" i="91"/>
  <c r="G10" i="91" s="1"/>
  <c r="T24" i="4"/>
  <c r="I22" i="90"/>
  <c r="F10" i="90" s="1"/>
  <c r="K10" i="16"/>
  <c r="M22" i="90"/>
  <c r="G10" i="90" s="1"/>
  <c r="L24" i="17"/>
  <c r="Y24" i="17"/>
  <c r="E24" i="2"/>
  <c r="Q24" i="5"/>
  <c r="G9" i="89"/>
  <c r="P22" i="90"/>
  <c r="G9" i="90" s="1"/>
  <c r="K11" i="89"/>
  <c r="N11" i="89" s="1"/>
  <c r="D23" i="81" s="1"/>
  <c r="J9" i="89"/>
  <c r="N9" i="89" s="1"/>
  <c r="G10" i="89"/>
  <c r="E22" i="90"/>
  <c r="G11" i="90" s="1"/>
  <c r="K10" i="93"/>
  <c r="N10" i="93" s="1"/>
  <c r="J9" i="90"/>
  <c r="N9" i="90" s="1"/>
  <c r="K12" i="8"/>
  <c r="F11" i="90"/>
  <c r="H22" i="89"/>
  <c r="F11" i="89" s="1"/>
  <c r="C23" i="81" s="1"/>
  <c r="K10" i="90"/>
  <c r="J9" i="93"/>
  <c r="K11" i="9"/>
  <c r="P24" i="3"/>
  <c r="J9" i="3"/>
  <c r="J9" i="4"/>
  <c r="M24" i="4"/>
  <c r="X24" i="5"/>
  <c r="P22" i="91"/>
  <c r="I22" i="91"/>
  <c r="F10" i="91" s="1"/>
  <c r="C22" i="81" s="1"/>
  <c r="K10" i="91"/>
  <c r="N10" i="91" s="1"/>
  <c r="D22" i="81" s="1"/>
  <c r="J11" i="91"/>
  <c r="P24" i="8"/>
  <c r="I24" i="8"/>
  <c r="Y24" i="9"/>
  <c r="N11" i="16"/>
  <c r="X24" i="16"/>
  <c r="P24" i="16"/>
  <c r="U24" i="17"/>
  <c r="T24" i="17"/>
  <c r="G10" i="17" s="1"/>
  <c r="I24" i="17"/>
  <c r="N11" i="90"/>
  <c r="F10" i="93"/>
  <c r="M22" i="93"/>
  <c r="L24" i="3"/>
  <c r="J12" i="3"/>
  <c r="K10" i="3"/>
  <c r="H24" i="9"/>
  <c r="J11" i="9"/>
  <c r="N11" i="9" s="1"/>
  <c r="K9" i="9"/>
  <c r="H24" i="4"/>
  <c r="K9" i="4"/>
  <c r="N9" i="4" s="1"/>
  <c r="J11" i="4"/>
  <c r="N11" i="4" s="1"/>
  <c r="J10" i="3"/>
  <c r="K12" i="3"/>
  <c r="I24" i="3"/>
  <c r="Y24" i="2"/>
  <c r="J9" i="2"/>
  <c r="H24" i="3"/>
  <c r="K9" i="3"/>
  <c r="J11" i="3"/>
  <c r="E22" i="91"/>
  <c r="K11" i="91"/>
  <c r="J9" i="91"/>
  <c r="N9" i="91" s="1"/>
  <c r="G11" i="89"/>
  <c r="F9" i="89"/>
  <c r="P24" i="17"/>
  <c r="K9" i="17"/>
  <c r="H22" i="91"/>
  <c r="K12" i="9"/>
  <c r="J9" i="9"/>
  <c r="X24" i="8"/>
  <c r="U24" i="8"/>
  <c r="X24" i="3"/>
  <c r="K11" i="3"/>
  <c r="T24" i="2"/>
  <c r="K10" i="2"/>
  <c r="AB24" i="3"/>
  <c r="Y24" i="3"/>
  <c r="I24" i="16"/>
  <c r="K12" i="16"/>
  <c r="N12" i="16" s="1"/>
  <c r="J10" i="16"/>
  <c r="N10" i="16" s="1"/>
  <c r="Q24" i="8"/>
  <c r="T24" i="8"/>
  <c r="Q24" i="2"/>
  <c r="G11" i="2" s="1"/>
  <c r="X24" i="17"/>
  <c r="E24" i="3"/>
  <c r="J9" i="8"/>
  <c r="E24" i="8"/>
  <c r="K11" i="8"/>
  <c r="K11" i="2"/>
  <c r="F11" i="16"/>
  <c r="E24" i="4"/>
  <c r="J9" i="17"/>
  <c r="U24" i="2"/>
  <c r="F9" i="93"/>
  <c r="G11" i="93"/>
  <c r="AB24" i="17"/>
  <c r="H22" i="93"/>
  <c r="J11" i="93"/>
  <c r="N11" i="93" s="1"/>
  <c r="K9" i="93"/>
  <c r="N9" i="93" s="1"/>
  <c r="P24" i="9"/>
  <c r="K10" i="8"/>
  <c r="J12" i="8"/>
  <c r="L24" i="8"/>
  <c r="K10" i="5"/>
  <c r="L24" i="5"/>
  <c r="J12" i="5"/>
  <c r="N12" i="5" s="1"/>
  <c r="P24" i="2"/>
  <c r="J12" i="2"/>
  <c r="AB24" i="5"/>
  <c r="G9" i="5" s="1"/>
  <c r="J10" i="5"/>
  <c r="N10" i="5" s="1"/>
  <c r="Q24" i="17"/>
  <c r="Y24" i="5"/>
  <c r="I24" i="4"/>
  <c r="J10" i="4"/>
  <c r="K12" i="4"/>
  <c r="M24" i="2"/>
  <c r="Q24" i="3"/>
  <c r="J11" i="17"/>
  <c r="K11" i="17"/>
  <c r="F10" i="89"/>
  <c r="K10" i="17"/>
  <c r="L24" i="4"/>
  <c r="F9" i="16"/>
  <c r="G11" i="16"/>
  <c r="J11" i="5"/>
  <c r="G12" i="9"/>
  <c r="J12" i="17"/>
  <c r="AB24" i="2"/>
  <c r="AB24" i="9"/>
  <c r="F10" i="9" s="1"/>
  <c r="J12" i="9"/>
  <c r="K10" i="9"/>
  <c r="L24" i="9"/>
  <c r="H24" i="8"/>
  <c r="K9" i="8"/>
  <c r="J11" i="8"/>
  <c r="P24" i="4"/>
  <c r="K12" i="2"/>
  <c r="L24" i="2"/>
  <c r="J10" i="2"/>
  <c r="I24" i="2"/>
  <c r="M24" i="17"/>
  <c r="K12" i="17"/>
  <c r="Q24" i="9"/>
  <c r="J10" i="8"/>
  <c r="U24" i="5"/>
  <c r="G12" i="5" s="1"/>
  <c r="U24" i="3"/>
  <c r="H24" i="2"/>
  <c r="J11" i="2"/>
  <c r="K9" i="2"/>
  <c r="E24" i="5"/>
  <c r="K11" i="5"/>
  <c r="J9" i="5"/>
  <c r="AB24" i="16"/>
  <c r="G9" i="16" s="1"/>
  <c r="K9" i="16"/>
  <c r="N9" i="16" s="1"/>
  <c r="K10" i="4"/>
  <c r="J12" i="4"/>
  <c r="N12" i="4" s="1"/>
  <c r="G10" i="93"/>
  <c r="G11" i="17"/>
  <c r="X24" i="4"/>
  <c r="Y24" i="8"/>
  <c r="K9" i="5"/>
  <c r="J10" i="9"/>
  <c r="L24" i="16"/>
  <c r="E24" i="9"/>
  <c r="AB24" i="4"/>
  <c r="J10" i="17"/>
  <c r="F9" i="90" l="1"/>
  <c r="N9" i="17"/>
  <c r="N9" i="3"/>
  <c r="G9" i="17"/>
  <c r="F9" i="2"/>
  <c r="N10" i="9"/>
  <c r="F10" i="8"/>
  <c r="N11" i="91"/>
  <c r="F11" i="17"/>
  <c r="F9" i="17"/>
  <c r="N10" i="90"/>
  <c r="N12" i="8"/>
  <c r="N10" i="3"/>
  <c r="D16" i="81" s="1"/>
  <c r="N12" i="3"/>
  <c r="N10" i="4"/>
  <c r="D17" i="81" s="1"/>
  <c r="F10" i="5"/>
  <c r="G12" i="8"/>
  <c r="N12" i="9"/>
  <c r="F10" i="17"/>
  <c r="N10" i="17"/>
  <c r="N11" i="17"/>
  <c r="G11" i="5"/>
  <c r="F9" i="5"/>
  <c r="F12" i="2"/>
  <c r="G10" i="2"/>
  <c r="N12" i="17"/>
  <c r="G11" i="3"/>
  <c r="F9" i="3"/>
  <c r="G11" i="91"/>
  <c r="F9" i="91"/>
  <c r="F9" i="9"/>
  <c r="G11" i="9"/>
  <c r="F11" i="8"/>
  <c r="G9" i="8"/>
  <c r="G12" i="4"/>
  <c r="F10" i="4"/>
  <c r="C17" i="81" s="1"/>
  <c r="F12" i="5"/>
  <c r="G10" i="5"/>
  <c r="F11" i="93"/>
  <c r="G9" i="93"/>
  <c r="F9" i="4"/>
  <c r="G11" i="4"/>
  <c r="G12" i="17"/>
  <c r="N9" i="9"/>
  <c r="G9" i="3"/>
  <c r="F11" i="3"/>
  <c r="G10" i="3"/>
  <c r="F12" i="3"/>
  <c r="N9" i="5"/>
  <c r="N11" i="2"/>
  <c r="N10" i="8"/>
  <c r="G12" i="2"/>
  <c r="F10" i="2"/>
  <c r="C15" i="81" s="1"/>
  <c r="G10" i="9"/>
  <c r="F12" i="9"/>
  <c r="G10" i="4"/>
  <c r="F12" i="4"/>
  <c r="N12" i="2"/>
  <c r="G11" i="8"/>
  <c r="F9" i="8"/>
  <c r="F11" i="91"/>
  <c r="G9" i="91"/>
  <c r="F11" i="5"/>
  <c r="C18" i="81" s="1"/>
  <c r="N9" i="2"/>
  <c r="G12" i="3"/>
  <c r="F10" i="3"/>
  <c r="C16" i="81" s="1"/>
  <c r="G9" i="9"/>
  <c r="F11" i="9"/>
  <c r="F12" i="16"/>
  <c r="G10" i="16"/>
  <c r="G9" i="2"/>
  <c r="F11" i="2"/>
  <c r="N10" i="2"/>
  <c r="D15" i="81" s="1"/>
  <c r="N11" i="8"/>
  <c r="N11" i="5"/>
  <c r="D18" i="81" s="1"/>
  <c r="G10" i="8"/>
  <c r="F12" i="8"/>
  <c r="N9" i="8"/>
  <c r="F10" i="16"/>
  <c r="G12" i="16"/>
  <c r="F12" i="17"/>
  <c r="N11" i="3"/>
  <c r="F11" i="4"/>
  <c r="G9" i="4"/>
</calcChain>
</file>

<file path=xl/sharedStrings.xml><?xml version="1.0" encoding="utf-8"?>
<sst xmlns="http://schemas.openxmlformats.org/spreadsheetml/2006/main" count="672" uniqueCount="205">
  <si>
    <t>Pool C</t>
  </si>
  <si>
    <t>Pool D</t>
  </si>
  <si>
    <t>Pool E</t>
  </si>
  <si>
    <t>Pool F</t>
  </si>
  <si>
    <t>1st</t>
  </si>
  <si>
    <t>2nd</t>
  </si>
  <si>
    <t>3rd</t>
  </si>
  <si>
    <t>4th</t>
  </si>
  <si>
    <t>Team 2</t>
  </si>
  <si>
    <t>Team 3</t>
  </si>
  <si>
    <t>Team 4</t>
  </si>
  <si>
    <t>3rd Pool CC</t>
  </si>
  <si>
    <t>Pool AA</t>
  </si>
  <si>
    <t>Pool BB</t>
  </si>
  <si>
    <t>Pool CC</t>
  </si>
  <si>
    <t>Pool A</t>
  </si>
  <si>
    <t>Pool B</t>
  </si>
  <si>
    <t>3rd Pool AA</t>
  </si>
  <si>
    <t>3rd Pool BB</t>
  </si>
  <si>
    <t>4th Pool BB</t>
  </si>
  <si>
    <t>4th Pool AA</t>
  </si>
  <si>
    <t>4th Pool CC</t>
  </si>
  <si>
    <t>Gold</t>
  </si>
  <si>
    <t>Bronze</t>
  </si>
  <si>
    <t>Silver</t>
  </si>
  <si>
    <t>Pool</t>
  </si>
  <si>
    <t>Date:</t>
  </si>
  <si>
    <t>Division:</t>
  </si>
  <si>
    <t>Bracket:</t>
  </si>
  <si>
    <t>Court:</t>
  </si>
  <si>
    <t>1st Pool CC</t>
  </si>
  <si>
    <t>2nd Pool CC</t>
  </si>
  <si>
    <t>Division</t>
  </si>
  <si>
    <t>Court</t>
  </si>
  <si>
    <t xml:space="preserve">      matches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</si>
  <si>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</si>
  <si>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</si>
  <si>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</si>
  <si>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</si>
  <si>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</si>
  <si>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</si>
  <si>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</si>
  <si>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</si>
  <si>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</si>
  <si>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match 5</t>
  </si>
  <si>
    <t xml:space="preserve">      match 6</t>
  </si>
  <si>
    <t>diff</t>
  </si>
  <si>
    <t xml:space="preserve">        2 ref</t>
  </si>
  <si>
    <t xml:space="preserve">       1 ref</t>
  </si>
  <si>
    <t xml:space="preserve">        3 ref</t>
  </si>
  <si>
    <t xml:space="preserve">        1 ref</t>
  </si>
  <si>
    <t xml:space="preserve">        4 ref</t>
  </si>
  <si>
    <t xml:space="preserve"> </t>
  </si>
  <si>
    <t>Brackets</t>
  </si>
  <si>
    <t>Gold/Silver/Bronze/Copper</t>
  </si>
  <si>
    <t>Team 1</t>
  </si>
  <si>
    <t>Point diff</t>
  </si>
  <si>
    <t xml:space="preserve">               2 ref</t>
  </si>
  <si>
    <t xml:space="preserve">               1 ref</t>
  </si>
  <si>
    <t xml:space="preserve">              3 ref</t>
  </si>
  <si>
    <t xml:space="preserve">            matches</t>
  </si>
  <si>
    <t>point dif</t>
  </si>
  <si>
    <t xml:space="preserve">            match 1</t>
  </si>
  <si>
    <t xml:space="preserve">            match 2</t>
  </si>
  <si>
    <t xml:space="preserve">            match 3</t>
  </si>
  <si>
    <t>1st Pool AA</t>
  </si>
  <si>
    <t>1st Pool BB</t>
  </si>
  <si>
    <t>2nd Pool BB</t>
  </si>
  <si>
    <t>2nd Pool AA</t>
  </si>
  <si>
    <t>Pool DD</t>
  </si>
  <si>
    <t>Pool EE</t>
  </si>
  <si>
    <t>Pool FF</t>
  </si>
  <si>
    <t>Court #6</t>
  </si>
  <si>
    <t>Round 1</t>
  </si>
  <si>
    <t>Court #5</t>
  </si>
  <si>
    <t>Round 2</t>
  </si>
  <si>
    <t>Court #4</t>
  </si>
  <si>
    <t>Round 3</t>
  </si>
  <si>
    <t>Court #3</t>
  </si>
  <si>
    <t>Court 1</t>
  </si>
  <si>
    <t>Court 2</t>
  </si>
  <si>
    <t>Court 3</t>
  </si>
  <si>
    <t>Court 4</t>
  </si>
  <si>
    <t>Court 5</t>
  </si>
  <si>
    <t>Court 6</t>
  </si>
  <si>
    <t>Sunday</t>
  </si>
  <si>
    <t>Gold/Silver</t>
  </si>
  <si>
    <t>Round One Finishes</t>
  </si>
  <si>
    <t>Ranking of Third Place Teams</t>
  </si>
  <si>
    <t>Matches Won</t>
  </si>
  <si>
    <t>Point Diff</t>
  </si>
  <si>
    <t>Rank Among 3rd place</t>
  </si>
  <si>
    <t>1st Pool DD</t>
  </si>
  <si>
    <t>2nd Pool DD</t>
  </si>
  <si>
    <t>3rd Pool DD</t>
  </si>
  <si>
    <t>4th Pool DD</t>
  </si>
  <si>
    <t>1st Pool EE</t>
  </si>
  <si>
    <t>1st Pool FF</t>
  </si>
  <si>
    <t>2nd Pool EE</t>
  </si>
  <si>
    <t>2nd Pool FF</t>
  </si>
  <si>
    <t>3rd Pool EE</t>
  </si>
  <si>
    <t>3rd Pool FF</t>
  </si>
  <si>
    <t>5 &amp; 6</t>
  </si>
  <si>
    <t>Round 4</t>
  </si>
  <si>
    <t>1 &amp; 2</t>
  </si>
  <si>
    <t>Court #1</t>
  </si>
  <si>
    <t>Court #2</t>
  </si>
  <si>
    <t>3 &amp; 4</t>
  </si>
  <si>
    <t>2nd Pool CC ref</t>
  </si>
  <si>
    <t>2nd Pool DD ref</t>
  </si>
  <si>
    <t>4th Pool CC ref</t>
  </si>
  <si>
    <t>4th Pool DD ref</t>
  </si>
  <si>
    <t>Results from 2nd Round</t>
  </si>
  <si>
    <t>Prev Loser Ref</t>
  </si>
  <si>
    <t xml:space="preserve">       sets</t>
  </si>
  <si>
    <t>set 1</t>
  </si>
  <si>
    <t>set 2</t>
  </si>
  <si>
    <t>set 3</t>
  </si>
  <si>
    <t>set 4</t>
  </si>
  <si>
    <t>set 5</t>
  </si>
  <si>
    <t>set %</t>
  </si>
  <si>
    <t>sets %</t>
  </si>
  <si>
    <t>sets won</t>
  </si>
  <si>
    <t>1st Pool A advances as Team #1 in Pool AA and plays next on Court 1.</t>
  </si>
  <si>
    <t>2nd Pool A advances as Team #3 in Pool DD and plays next on Court 4.</t>
  </si>
  <si>
    <t>1st Pool B advances as Team #1 in Pool BB and plays next on Court 2.</t>
  </si>
  <si>
    <t>2nd Pool B advances as Team #3 in Pool CC and plays next on Court 3.</t>
  </si>
  <si>
    <t>1st Pool C advances as Team #1 in Pool CC and plays next on Court 3.</t>
  </si>
  <si>
    <t>2nd Pool C advances as Team #3 in Pool BB and plays next on Court 2.</t>
  </si>
  <si>
    <t>1st Pool D advances as Team #1 in Pool DD and plays next on Court 4.</t>
  </si>
  <si>
    <t>2nd Pool D advances as Team #3 in Pool AA and plays next on Court 1.</t>
  </si>
  <si>
    <t>2nd Pool AA advances to Gold Bracket and plays next on Court #2.</t>
  </si>
  <si>
    <t>1st Pool AA advances to Gold Bracket and plays next on Court #1.</t>
  </si>
  <si>
    <t>3rd Pool AA advances to Silver Bracket and plays next on Court #3.</t>
  </si>
  <si>
    <t>4th Pool AA advances to Silver Bracket and plays next on Court #4.</t>
  </si>
  <si>
    <t>1st Pool BB advances to Gold Bracket and plays next on Court #2.</t>
  </si>
  <si>
    <t>2nd Pool BB advances to Gold Bracket and plays next on Court #1.</t>
  </si>
  <si>
    <t>3rd Pool BB advances to Silver Bracket and plays next on Court #4.</t>
  </si>
  <si>
    <t>4th Pool BB advances to Silver Bracket and plays next on Court #3.</t>
  </si>
  <si>
    <t>1st Pool CC advances to Gold Bracket and plays second match on Court #2.</t>
  </si>
  <si>
    <t>2nd Pool CC advances to Gold Bracket and refs next on Court #1.</t>
  </si>
  <si>
    <t>3rd Pool CC advances to Silver Bracket and plays second match on Court #4.</t>
  </si>
  <si>
    <t>4th Pool CC advances to Silver Bracket and refs next on Court #3.</t>
  </si>
  <si>
    <t>1st Pool DD advances to Gold Bracket and plays second match on Court #1.</t>
  </si>
  <si>
    <t>2nd Pool DD advances to Gold Bracket and refs next on Court #2.</t>
  </si>
  <si>
    <t>3rd Pool DD advances to Silver Bracket and plays second match on Court #3.</t>
  </si>
  <si>
    <t>4th Pool DD advances to Silver Bracket and refs next on Court #4.</t>
  </si>
  <si>
    <t>3rd Pool A is compared to the other 3rd place teams for advancement into 2nd Round.</t>
  </si>
  <si>
    <t>3rd Pool D is compared to the other 3rd place teams for advancement into 2nd Round.</t>
  </si>
  <si>
    <t>3rd Pool C is compared to the other 3rd place teams for advancement into 2nd Round.</t>
  </si>
  <si>
    <t>3rd Pool B is compared to the other 3rd place teams for advancement into 2nd Round.</t>
  </si>
  <si>
    <t>8 AM</t>
  </si>
  <si>
    <t>8 am</t>
  </si>
  <si>
    <t>Loser of second semi to</t>
  </si>
  <si>
    <t>finish refs</t>
  </si>
  <si>
    <t xml:space="preserve">             sets</t>
  </si>
  <si>
    <t>sets W</t>
  </si>
  <si>
    <t>Set 1</t>
  </si>
  <si>
    <t>Set 2</t>
  </si>
  <si>
    <t>Set 3</t>
  </si>
  <si>
    <t>Set 4</t>
  </si>
  <si>
    <t>Set 5</t>
  </si>
  <si>
    <t>1st Pool FF Ref</t>
  </si>
  <si>
    <t xml:space="preserve">  -  Refs previous match on same court</t>
  </si>
  <si>
    <t>4th Pool A advances as Team #4 in Pool FF and plays the second match on Court 6.</t>
  </si>
  <si>
    <t>4th Pool B advances as Team #3 in Pool FF and plays next on Court 6.</t>
  </si>
  <si>
    <t>4th Pool C advances as Team #3 in Pool EE and plays next on Court 5.</t>
  </si>
  <si>
    <t>4th Pool D advances as Team #3 in Pool D and refs next on Court 5.</t>
  </si>
  <si>
    <t>Crossover</t>
  </si>
  <si>
    <t>#1</t>
  </si>
  <si>
    <t>1st Place Pool E</t>
  </si>
  <si>
    <t>#2</t>
  </si>
  <si>
    <t>3rd Place Pool E Ref</t>
  </si>
  <si>
    <t>2nd Place Pool E</t>
  </si>
  <si>
    <t>#3</t>
  </si>
  <si>
    <t>Loser of Corssover match 1 Ref</t>
  </si>
  <si>
    <t>Winner is compared to all other 3rd place teams for advancement</t>
  </si>
  <si>
    <t>3rd Place Pool E</t>
  </si>
  <si>
    <t>Loser is compared to all other 3rd place teams for advancement</t>
  </si>
  <si>
    <t>Pool E and F Crossover Matches</t>
  </si>
  <si>
    <t>1st Place Pool F</t>
  </si>
  <si>
    <t>3rd Place Pool F Ref</t>
  </si>
  <si>
    <t>2nd Place Pool F</t>
  </si>
  <si>
    <t>3rd Place Pool F</t>
  </si>
  <si>
    <t>Winner advances to Pool DD as Team #2</t>
  </si>
  <si>
    <t>Loser advances to Pool CC as Team #2</t>
  </si>
  <si>
    <t>Winner advances to Pool BB as Team #2</t>
  </si>
  <si>
    <t>Loser advances to Pool AA as Team #2</t>
  </si>
  <si>
    <t>1st Pool E advances Crossover Match #1 on Court 5</t>
  </si>
  <si>
    <t>2nd Pool E advances Crossover Match #2 on Court 6</t>
  </si>
  <si>
    <t>3rd Pool E refs Crossover Match #1 on Court 5 then plays on Court 5</t>
  </si>
  <si>
    <t>1st Pool F advances Crossover Match #1 on Court 5</t>
  </si>
  <si>
    <t>3rd Pool F refs Crossover Match #2 on Court 6 then plays on Court 5</t>
  </si>
  <si>
    <t>1st Pool EE Ref</t>
  </si>
  <si>
    <t>1st Pool EE advances to Bronze Bracket and refs next on Court 5.</t>
  </si>
  <si>
    <t>2nd Pool EE advances to Bronze Bracket and plays on Court 6.</t>
  </si>
  <si>
    <t>3rd Pool EE advnaces to Bronze Bracket and plays next on Court 5.</t>
  </si>
  <si>
    <t>1st Pool FF advances to Bronze Bracket and refs next on Court 6.</t>
  </si>
  <si>
    <t>2nd Pool FF advances to Bronze Bracket and plays on Court 5.</t>
  </si>
  <si>
    <t>3rd Pool FF advnaces to Bronze Bracket and plays next on Court 6.</t>
  </si>
  <si>
    <t>2nd Pool F advances Crossover Match #2 on Court 6</t>
  </si>
  <si>
    <t>Tournament Name Goes Here</t>
  </si>
  <si>
    <t>Date 1</t>
  </si>
  <si>
    <t>Date 2</t>
  </si>
  <si>
    <t>Age/Division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</si>
</sst>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/>
    <xf numFmtId="0" fontId="0" fillId="0" borderId="0" xfId="0" applyAlignment="1">
      <alignment horizontal="right"/>
    </xf>
    <xf numFmtId="164" fontId="0" fillId="0" borderId="3" xfId="0" applyNumberFormat="1" applyBorder="1" applyAlignment="1">
      <alignment horizontal="center" vertical="center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/>
    <xf numFmtId="16" fontId="0" fillId="0" borderId="0" xfId="0" applyNumberFormat="1"/>
    <xf numFmtId="164" fontId="0" fillId="0" borderId="3" xfId="0" applyNumberFormat="1" applyBorder="1" applyAlignment="1">
      <alignment horizontal="center"/>
    </xf>
    <xf numFmtId="0" fontId="5" fillId="0" borderId="0" xfId="0" applyFont="1"/>
    <xf numFmtId="0" fontId="0" fillId="0" borderId="13" xfId="0" applyBorder="1"/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14" xfId="0" applyBorder="1"/>
    <xf numFmtId="14" fontId="0" fillId="0" borderId="0" xfId="0" applyNumberFormat="1"/>
    <xf numFmtId="16" fontId="5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5" fillId="0" borderId="15" xfId="0" applyFont="1" applyBorder="1"/>
    <xf numFmtId="0" fontId="0" fillId="2" borderId="16" xfId="0" applyFill="1" applyBorder="1"/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/>
    <xf numFmtId="0" fontId="0" fillId="0" borderId="4" xfId="0" applyBorder="1"/>
    <xf numFmtId="0" fontId="5" fillId="0" borderId="15" xfId="0" quotePrefix="1" applyFont="1" applyBorder="1" applyAlignment="1">
      <alignment horizontal="center"/>
    </xf>
    <xf numFmtId="0" fontId="0" fillId="0" borderId="0" xfId="0" quotePrefix="1"/>
    <xf numFmtId="0" fontId="4" fillId="0" borderId="19" xfId="0" applyFont="1" applyBorder="1"/>
    <xf numFmtId="0" fontId="0" fillId="0" borderId="20" xfId="0" applyBorder="1"/>
    <xf numFmtId="0" fontId="0" fillId="0" borderId="21" xfId="0" applyBorder="1"/>
    <xf numFmtId="0" fontId="6" fillId="0" borderId="20" xfId="0" applyFont="1" applyBorder="1"/>
    <xf numFmtId="0" fontId="4" fillId="0" borderId="0" xfId="0" applyFont="1" applyAlignment="1">
      <alignment horizontal="left"/>
    </xf>
    <xf numFmtId="0" fontId="0" fillId="0" borderId="22" xfId="0" applyBorder="1"/>
    <xf numFmtId="0" fontId="4" fillId="0" borderId="14" xfId="0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12700</xdr:colOff>
      <xdr:row>0</xdr:row>
      <xdr:rowOff>152400</xdr:rowOff>
    </xdr:from>
    <xdr:to>
      <xdr:col>17</xdr:col>
      <xdr:colOff>419100</xdr:colOff>
      <xdr:row>5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BE78E-041D-45E6-B638-C82D6FF22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152400"/>
          <a:ext cx="876300" cy="876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374650</xdr:colOff>
      <xdr:row>0</xdr:row>
      <xdr:rowOff>63500</xdr:rowOff>
    </xdr:from>
    <xdr:to>
      <xdr:col>17</xdr:col>
      <xdr:colOff>406400</xdr:colOff>
      <xdr:row>5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365A8D-490D-420E-B439-451D9214E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400" y="63500"/>
          <a:ext cx="971550" cy="9461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368300</xdr:colOff>
      <xdr:row>0</xdr:row>
      <xdr:rowOff>177800</xdr:rowOff>
    </xdr:from>
    <xdr:to>
      <xdr:col>10</xdr:col>
      <xdr:colOff>641350</xdr:colOff>
      <xdr:row>5</xdr:row>
      <xdr:rowOff>82550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A4B524-0FBA-4E5D-8E3E-B8873E75D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177800"/>
          <a:ext cx="971550" cy="9461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279400</xdr:colOff>
      <xdr:row>0</xdr:row>
      <xdr:rowOff>139700</xdr:rowOff>
    </xdr:from>
    <xdr:to>
      <xdr:col>10</xdr:col>
      <xdr:colOff>552450</xdr:colOff>
      <xdr:row>5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E24808-50B1-4065-B559-4172319A2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400" y="139700"/>
          <a:ext cx="971550" cy="9461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84666</xdr:colOff>
      <xdr:row>0</xdr:row>
      <xdr:rowOff>162279</xdr:rowOff>
    </xdr:from>
    <xdr:to>
      <xdr:col>9</xdr:col>
      <xdr:colOff>442383</xdr:colOff>
      <xdr:row>6</xdr:row>
      <xdr:rowOff>7762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4900C4-2463-4FC6-9CBC-AFDEAC321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5333" y="162279"/>
          <a:ext cx="971550" cy="9461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77611</xdr:colOff>
      <xdr:row>0</xdr:row>
      <xdr:rowOff>239888</xdr:rowOff>
    </xdr:from>
    <xdr:to>
      <xdr:col>9</xdr:col>
      <xdr:colOff>435328</xdr:colOff>
      <xdr:row>6</xdr:row>
      <xdr:rowOff>85371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3814FD-17F8-4DD3-A466-69091EDB4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8278" y="239888"/>
          <a:ext cx="971550" cy="9461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42334</xdr:colOff>
      <xdr:row>0</xdr:row>
      <xdr:rowOff>232833</xdr:rowOff>
    </xdr:from>
    <xdr:to>
      <xdr:col>9</xdr:col>
      <xdr:colOff>400051</xdr:colOff>
      <xdr:row>6</xdr:row>
      <xdr:rowOff>78316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56A8A-F065-4C4B-AA53-A64019A78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1" y="232833"/>
          <a:ext cx="971550" cy="946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88900</xdr:colOff>
      <xdr:row>0</xdr:row>
      <xdr:rowOff>171450</xdr:rowOff>
    </xdr:from>
    <xdr:to>
      <xdr:col>18</xdr:col>
      <xdr:colOff>25400</xdr:colOff>
      <xdr:row>5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5675BC-9DB6-43CB-B502-352EB17AA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171450"/>
          <a:ext cx="876300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</xdr:colOff>
      <xdr:row>0</xdr:row>
      <xdr:rowOff>152400</xdr:rowOff>
    </xdr:from>
    <xdr:to>
      <xdr:col>17</xdr:col>
      <xdr:colOff>431800</xdr:colOff>
      <xdr:row>5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E2F00D-A4FC-40FB-8519-A2C37217C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152400"/>
          <a:ext cx="8763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107950</xdr:rowOff>
    </xdr:from>
    <xdr:to>
      <xdr:col>17</xdr:col>
      <xdr:colOff>425450</xdr:colOff>
      <xdr:row>4</xdr:row>
      <xdr:rowOff>146050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AACB6E-9D18-4749-AF2E-5C660812D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1700" y="107950"/>
          <a:ext cx="876300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317500</xdr:colOff>
      <xdr:row>0</xdr:row>
      <xdr:rowOff>133350</xdr:rowOff>
    </xdr:from>
    <xdr:to>
      <xdr:col>10</xdr:col>
      <xdr:colOff>647700</xdr:colOff>
      <xdr:row>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4AE7AE-787E-4E38-A244-C218FF6D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0" y="133350"/>
          <a:ext cx="1028700" cy="882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355600</xdr:colOff>
      <xdr:row>0</xdr:row>
      <xdr:rowOff>127000</xdr:rowOff>
    </xdr:from>
    <xdr:to>
      <xdr:col>10</xdr:col>
      <xdr:colOff>647700</xdr:colOff>
      <xdr:row>4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C22BDE-7035-4C36-B033-ACE9CA0F9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3600" y="127000"/>
          <a:ext cx="990600" cy="882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0</xdr:row>
      <xdr:rowOff>127000</xdr:rowOff>
    </xdr:from>
    <xdr:to>
      <xdr:col>17</xdr:col>
      <xdr:colOff>444500</xdr:colOff>
      <xdr:row>5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8EF429-171D-450D-A320-A5233DD21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27000"/>
          <a:ext cx="876300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425450</xdr:colOff>
      <xdr:row>0</xdr:row>
      <xdr:rowOff>114300</xdr:rowOff>
    </xdr:from>
    <xdr:to>
      <xdr:col>17</xdr:col>
      <xdr:colOff>457200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2F4328-742F-46C6-A66A-0A52FA96A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14300"/>
          <a:ext cx="971550" cy="946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0</xdr:row>
      <xdr:rowOff>101600</xdr:rowOff>
    </xdr:from>
    <xdr:to>
      <xdr:col>17</xdr:col>
      <xdr:colOff>393700</xdr:colOff>
      <xdr:row>4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A11915-82F4-4ABB-80DF-B6BEFA246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4700" y="101600"/>
          <a:ext cx="971550" cy="946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H22"/>
  <sheetViews>
    <sheetView tabSelected="1" workbookViewId="0">
      <selection activeCell="E16" sqref="E16"/>
    </sheetView>
  </sheetViews>
  <sheetFormatPr defaultColWidth="9.1796875" defaultRowHeight="12.5" x14ac:dyDescent="0.25"/>
  <cols>
    <col min="1" max="1" width="6.453125" customWidth="1"/>
    <col min="2" max="2" width="13.453125" bestFit="1" customWidth="1"/>
    <col min="3" max="3" width="7.26953125" bestFit="1" customWidth="1"/>
    <col min="4" max="4" width="14.7265625" customWidth="1"/>
    <col min="5" max="5" width="26.453125" bestFit="1" customWidth="1"/>
    <col min="6" max="6" width="20" bestFit="1" customWidth="1"/>
    <col min="7" max="7" width="23.453125" bestFit="1" customWidth="1"/>
    <col min="8" max="8" width="26.453125" bestFit="1" customWidth="1"/>
  </cols>
  <sheetData>
    <row r="1" spans="1:8" ht="22.5" x14ac:dyDescent="0.45">
      <c r="A1" s="31" t="s">
        <v>201</v>
      </c>
      <c r="E1" s="31"/>
    </row>
    <row r="2" spans="1:8" x14ac:dyDescent="0.25">
      <c r="A2" s="32" t="s">
        <v>202</v>
      </c>
      <c r="B2" s="39" t="s">
        <v>203</v>
      </c>
    </row>
    <row r="3" spans="1:8" x14ac:dyDescent="0.25">
      <c r="A3" s="49" t="s">
        <v>152</v>
      </c>
      <c r="B3" s="49" t="s">
        <v>152</v>
      </c>
      <c r="E3" t="s">
        <v>52</v>
      </c>
      <c r="F3" t="s">
        <v>52</v>
      </c>
      <c r="G3" t="s">
        <v>52</v>
      </c>
      <c r="H3" t="s">
        <v>52</v>
      </c>
    </row>
    <row r="4" spans="1:8" x14ac:dyDescent="0.25">
      <c r="A4" t="s">
        <v>33</v>
      </c>
      <c r="B4" t="s">
        <v>25</v>
      </c>
      <c r="C4" t="s">
        <v>32</v>
      </c>
      <c r="D4" t="s">
        <v>53</v>
      </c>
      <c r="E4" t="s">
        <v>55</v>
      </c>
      <c r="F4" t="s">
        <v>8</v>
      </c>
      <c r="G4" t="s">
        <v>9</v>
      </c>
      <c r="H4" t="s">
        <v>10</v>
      </c>
    </row>
    <row r="5" spans="1:8" x14ac:dyDescent="0.25">
      <c r="A5">
        <v>1</v>
      </c>
      <c r="B5" t="s">
        <v>15</v>
      </c>
      <c r="C5" t="s">
        <v>204</v>
      </c>
      <c r="D5" t="s">
        <v>54</v>
      </c>
      <c r="E5" s="24"/>
      <c r="F5" s="24"/>
      <c r="G5" s="24"/>
      <c r="H5" s="24"/>
    </row>
    <row r="6" spans="1:8" x14ac:dyDescent="0.25">
      <c r="A6">
        <v>2</v>
      </c>
      <c r="B6" t="s">
        <v>16</v>
      </c>
      <c r="C6" t="s">
        <v>204</v>
      </c>
      <c r="D6" t="s">
        <v>54</v>
      </c>
      <c r="E6" s="24"/>
      <c r="F6" s="24"/>
      <c r="G6" s="24"/>
      <c r="H6" s="24"/>
    </row>
    <row r="7" spans="1:8" x14ac:dyDescent="0.25">
      <c r="A7">
        <v>3</v>
      </c>
      <c r="B7" t="s">
        <v>0</v>
      </c>
      <c r="C7" t="s">
        <v>204</v>
      </c>
      <c r="D7" t="s">
        <v>54</v>
      </c>
      <c r="E7" s="24"/>
      <c r="F7" s="24"/>
      <c r="G7" s="24"/>
    </row>
    <row r="8" spans="1:8" x14ac:dyDescent="0.25">
      <c r="A8">
        <v>4</v>
      </c>
      <c r="B8" t="s">
        <v>1</v>
      </c>
      <c r="C8" t="s">
        <v>204</v>
      </c>
      <c r="D8" t="s">
        <v>54</v>
      </c>
      <c r="E8" s="24"/>
      <c r="F8" s="24"/>
      <c r="G8" s="24"/>
      <c r="H8" s="24"/>
    </row>
    <row r="9" spans="1:8" x14ac:dyDescent="0.25">
      <c r="A9">
        <v>5</v>
      </c>
      <c r="B9" t="s">
        <v>2</v>
      </c>
      <c r="C9" t="s">
        <v>204</v>
      </c>
      <c r="D9" t="s">
        <v>54</v>
      </c>
      <c r="E9" s="24"/>
      <c r="F9" s="24"/>
      <c r="G9" s="24"/>
    </row>
    <row r="10" spans="1:8" x14ac:dyDescent="0.25">
      <c r="A10">
        <v>6</v>
      </c>
      <c r="B10" t="s">
        <v>3</v>
      </c>
      <c r="C10" t="s">
        <v>204</v>
      </c>
      <c r="D10" t="s">
        <v>54</v>
      </c>
      <c r="E10" s="24"/>
      <c r="F10" s="24"/>
      <c r="H10" s="24"/>
    </row>
    <row r="11" spans="1:8" x14ac:dyDescent="0.25">
      <c r="A11">
        <v>1</v>
      </c>
      <c r="B11" t="s">
        <v>12</v>
      </c>
      <c r="C11" t="s">
        <v>204</v>
      </c>
      <c r="D11" t="s">
        <v>86</v>
      </c>
    </row>
    <row r="12" spans="1:8" x14ac:dyDescent="0.25">
      <c r="A12">
        <v>2</v>
      </c>
      <c r="B12" t="s">
        <v>13</v>
      </c>
      <c r="C12" t="s">
        <v>204</v>
      </c>
      <c r="D12" t="s">
        <v>86</v>
      </c>
    </row>
    <row r="13" spans="1:8" x14ac:dyDescent="0.25">
      <c r="A13">
        <v>3</v>
      </c>
      <c r="B13" t="s">
        <v>14</v>
      </c>
      <c r="C13" t="s">
        <v>204</v>
      </c>
      <c r="D13" t="s">
        <v>86</v>
      </c>
    </row>
    <row r="14" spans="1:8" x14ac:dyDescent="0.25">
      <c r="A14">
        <v>4</v>
      </c>
      <c r="B14" t="s">
        <v>69</v>
      </c>
      <c r="C14" t="s">
        <v>204</v>
      </c>
      <c r="D14" t="s">
        <v>86</v>
      </c>
    </row>
    <row r="15" spans="1:8" x14ac:dyDescent="0.25">
      <c r="A15">
        <v>5</v>
      </c>
      <c r="B15" t="s">
        <v>70</v>
      </c>
      <c r="C15" t="s">
        <v>204</v>
      </c>
      <c r="D15" s="37" t="s">
        <v>23</v>
      </c>
    </row>
    <row r="16" spans="1:8" x14ac:dyDescent="0.25">
      <c r="A16">
        <v>6</v>
      </c>
      <c r="B16" t="s">
        <v>71</v>
      </c>
      <c r="C16" t="s">
        <v>204</v>
      </c>
      <c r="D16" s="37" t="s">
        <v>23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</sheetData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0"/>
  </sheetPr>
  <dimension ref="A1:AB30"/>
  <sheetViews>
    <sheetView showZeros="0" workbookViewId="0">
      <selection activeCell="Z11" sqref="Z11"/>
    </sheetView>
  </sheetViews>
  <sheetFormatPr defaultColWidth="8.81640625" defaultRowHeight="12.5" x14ac:dyDescent="0.25"/>
  <cols>
    <col min="1" max="1" width="6.7265625" customWidth="1"/>
    <col min="2" max="2" width="9.1796875" style="3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8" t="str">
        <f>Info!$A$1</f>
        <v>Tournament Name Goes Here</v>
      </c>
    </row>
    <row r="2" spans="1:27" ht="15.5" x14ac:dyDescent="0.35">
      <c r="B2" t="s">
        <v>26</v>
      </c>
      <c r="C2" s="27" t="str">
        <f>Info!$A$2</f>
        <v>Date 1</v>
      </c>
      <c r="G2" s="2" t="s">
        <v>25</v>
      </c>
      <c r="J2" s="3" t="str">
        <f>Info!$B$11</f>
        <v>Pool AA</v>
      </c>
    </row>
    <row r="3" spans="1:27" x14ac:dyDescent="0.25">
      <c r="B3"/>
    </row>
    <row r="4" spans="1:27" ht="15.5" x14ac:dyDescent="0.35">
      <c r="B4" t="s">
        <v>32</v>
      </c>
      <c r="C4" s="3" t="str">
        <f>VLOOKUP($J$4,Info,3,FALSE)</f>
        <v>Age/Division</v>
      </c>
      <c r="G4" s="2" t="s">
        <v>33</v>
      </c>
      <c r="J4" s="1">
        <v>1</v>
      </c>
    </row>
    <row r="7" spans="1:27" x14ac:dyDescent="0.25">
      <c r="F7" s="4" t="s">
        <v>34</v>
      </c>
      <c r="G7" s="5"/>
      <c r="H7" s="6"/>
      <c r="I7" s="6"/>
      <c r="J7" s="4" t="s">
        <v>114</v>
      </c>
      <c r="K7" s="5"/>
      <c r="L7" s="6"/>
      <c r="M7" s="6"/>
      <c r="N7" s="7" t="s">
        <v>121</v>
      </c>
      <c r="O7" s="7" t="s">
        <v>35</v>
      </c>
      <c r="P7" s="8"/>
      <c r="Q7" s="8"/>
      <c r="R7" s="7" t="s">
        <v>36</v>
      </c>
    </row>
    <row r="8" spans="1:27" x14ac:dyDescent="0.25">
      <c r="B8" s="29" t="s">
        <v>37</v>
      </c>
      <c r="C8" s="10"/>
      <c r="D8" s="11"/>
      <c r="F8" s="12" t="s">
        <v>38</v>
      </c>
      <c r="G8" s="12" t="s">
        <v>39</v>
      </c>
      <c r="H8" s="13"/>
      <c r="I8" s="13"/>
      <c r="J8" s="12" t="s">
        <v>38</v>
      </c>
      <c r="K8" s="12" t="s">
        <v>39</v>
      </c>
      <c r="L8" s="6"/>
      <c r="M8" s="6"/>
      <c r="N8" s="4"/>
      <c r="O8" s="14"/>
      <c r="P8" s="14"/>
      <c r="Q8" s="14"/>
      <c r="R8" s="5"/>
    </row>
    <row r="9" spans="1:27" ht="18" customHeight="1" thickBot="1" x14ac:dyDescent="0.3">
      <c r="A9">
        <v>1</v>
      </c>
      <c r="B9" s="30" t="str">
        <f>Info2!$B$5</f>
        <v xml:space="preserve"> </v>
      </c>
      <c r="D9" s="16"/>
      <c r="F9" s="18">
        <f>SUM(E24,M24,Y24)</f>
        <v>0</v>
      </c>
      <c r="G9" s="18">
        <f>SUM(H24,P24,AB24)</f>
        <v>0</v>
      </c>
      <c r="H9" s="18"/>
      <c r="I9" s="18"/>
      <c r="J9" s="18">
        <f>SUM(F23,N23,Z23)</f>
        <v>0</v>
      </c>
      <c r="K9" s="18">
        <f>SUM(G23,O23,AA23)</f>
        <v>0</v>
      </c>
      <c r="L9" s="18"/>
      <c r="M9" s="18"/>
      <c r="N9" s="33" t="e">
        <f>(J9/(J9+K9))</f>
        <v>#DIV/0!</v>
      </c>
      <c r="O9" s="18">
        <f>SUM(F24,N24,Z24)</f>
        <v>0</v>
      </c>
      <c r="P9" s="18"/>
      <c r="Q9" s="18"/>
      <c r="R9" s="18"/>
    </row>
    <row r="10" spans="1:27" ht="18" customHeight="1" thickTop="1" x14ac:dyDescent="0.25">
      <c r="A10">
        <v>2</v>
      </c>
      <c r="B10" s="30">
        <f>Info2!$C$9</f>
        <v>0</v>
      </c>
      <c r="C10" s="15"/>
      <c r="D10" s="16"/>
      <c r="F10" s="18">
        <f>SUM(I24,Q24,AB24)</f>
        <v>0</v>
      </c>
      <c r="G10" s="18">
        <f>SUM(L24,T24,Y24)</f>
        <v>0</v>
      </c>
      <c r="H10" s="18"/>
      <c r="I10" s="18"/>
      <c r="J10" s="18">
        <f>SUM(J23,R23,AA23)</f>
        <v>0</v>
      </c>
      <c r="K10" s="18">
        <f>SUM(K23,S23,Z23)</f>
        <v>0</v>
      </c>
      <c r="L10" s="18"/>
      <c r="M10" s="18"/>
      <c r="N10" s="33" t="e">
        <f>(J10/(J10+K10))</f>
        <v>#DIV/0!</v>
      </c>
      <c r="O10" s="18">
        <f>SUM(J24,R24,AA24)</f>
        <v>0</v>
      </c>
      <c r="P10" s="18"/>
      <c r="Q10" s="18"/>
      <c r="R10" s="18"/>
      <c r="S10" s="35"/>
      <c r="T10" s="38"/>
      <c r="U10" s="38"/>
    </row>
    <row r="11" spans="1:27" ht="18" customHeight="1" thickBot="1" x14ac:dyDescent="0.3">
      <c r="A11">
        <v>3</v>
      </c>
      <c r="B11" s="30" t="str">
        <f>Info2!$C$8</f>
        <v xml:space="preserve"> </v>
      </c>
      <c r="C11" s="15"/>
      <c r="D11" s="16"/>
      <c r="F11" s="18">
        <f>SUM(H24,T24,U24)</f>
        <v>0</v>
      </c>
      <c r="G11" s="18">
        <f>SUM(E24,Q24,X24)</f>
        <v>0</v>
      </c>
      <c r="H11" s="18"/>
      <c r="I11" s="18"/>
      <c r="J11" s="18">
        <f>SUM(G23,S23,V23)</f>
        <v>0</v>
      </c>
      <c r="K11" s="18">
        <f>SUM(F23,R23,W23)</f>
        <v>0</v>
      </c>
      <c r="L11" s="18"/>
      <c r="M11" s="18"/>
      <c r="N11" s="33" t="e">
        <f>(J11/(J11+K11))</f>
        <v>#DIV/0!</v>
      </c>
      <c r="O11" s="18">
        <f>SUM(G24,S24,V24)</f>
        <v>0</v>
      </c>
      <c r="P11" s="18"/>
      <c r="Q11" s="18"/>
      <c r="R11" s="18"/>
      <c r="S11" s="35"/>
      <c r="T11" s="20"/>
      <c r="U11" s="20"/>
    </row>
    <row r="12" spans="1:27" ht="18" customHeight="1" thickTop="1" x14ac:dyDescent="0.25">
      <c r="A12">
        <v>4</v>
      </c>
      <c r="B12" s="47" t="str">
        <f>IF(Info2!$F$15=4,Info2!$B$15,IF(Info2!$F$16=4,Info2!$B$16,IF(Info2!$F$17=4,Info2!$B$17,IF(Info2!$F$18=4,Info2!$B$18,IF(Info2!$F$19=4,Info2!$B$19,IF(Info2!$F$20=4,Info2!$B$20," "))))))</f>
        <v xml:space="preserve"> </v>
      </c>
      <c r="C12" s="15"/>
      <c r="D12" s="16"/>
      <c r="F12" s="18">
        <f>SUM(L24,P24,X24)</f>
        <v>0</v>
      </c>
      <c r="G12" s="18">
        <f>SUM(I24,M24,U24)</f>
        <v>0</v>
      </c>
      <c r="H12" s="18"/>
      <c r="I12" s="18"/>
      <c r="J12" s="18">
        <f>SUM(K23,O23,W23)</f>
        <v>0</v>
      </c>
      <c r="K12" s="18">
        <f>SUM(J23,N23,V23)</f>
        <v>0</v>
      </c>
      <c r="L12" s="18"/>
      <c r="M12" s="18"/>
      <c r="N12" s="33" t="e">
        <f>(J12/(J12+K12))</f>
        <v>#DIV/0!</v>
      </c>
      <c r="O12" s="18">
        <f>SUM(K24,O24,W24)</f>
        <v>0</v>
      </c>
      <c r="P12" s="18"/>
      <c r="Q12" s="18"/>
      <c r="R12" s="18"/>
    </row>
    <row r="14" spans="1:27" ht="13" x14ac:dyDescent="0.3">
      <c r="N14" s="42" t="s">
        <v>85</v>
      </c>
    </row>
    <row r="15" spans="1:27" ht="13" x14ac:dyDescent="0.3">
      <c r="N15" s="48" t="s">
        <v>151</v>
      </c>
    </row>
    <row r="16" spans="1:27" x14ac:dyDescent="0.25">
      <c r="F16" s="4" t="s">
        <v>40</v>
      </c>
      <c r="G16" s="5"/>
      <c r="H16" s="6"/>
      <c r="I16" s="6"/>
      <c r="J16" s="4" t="s">
        <v>41</v>
      </c>
      <c r="K16" s="5"/>
      <c r="L16" s="6"/>
      <c r="M16" s="6"/>
      <c r="N16" s="43" t="s">
        <v>42</v>
      </c>
      <c r="O16" s="5"/>
      <c r="P16" s="6"/>
      <c r="Q16" s="6"/>
      <c r="R16" s="4" t="s">
        <v>43</v>
      </c>
      <c r="S16" s="5"/>
      <c r="T16" s="6"/>
      <c r="U16" s="6"/>
      <c r="V16" s="4" t="s">
        <v>44</v>
      </c>
      <c r="W16" s="5"/>
      <c r="X16" s="6"/>
      <c r="Y16" s="6"/>
      <c r="Z16" s="4" t="s">
        <v>45</v>
      </c>
      <c r="AA16" s="5"/>
    </row>
    <row r="17" spans="4:28" x14ac:dyDescent="0.25">
      <c r="F17" s="7">
        <v>1</v>
      </c>
      <c r="G17" s="7">
        <v>3</v>
      </c>
      <c r="H17" s="8"/>
      <c r="I17" s="8"/>
      <c r="J17" s="7">
        <v>2</v>
      </c>
      <c r="K17" s="7">
        <v>4</v>
      </c>
      <c r="L17" s="8"/>
      <c r="M17" s="9"/>
      <c r="N17" s="44">
        <v>1</v>
      </c>
      <c r="O17" s="7">
        <v>4</v>
      </c>
      <c r="P17" s="8"/>
      <c r="Q17" s="8"/>
      <c r="R17" s="7">
        <v>2</v>
      </c>
      <c r="S17" s="7">
        <v>3</v>
      </c>
      <c r="T17" s="8"/>
      <c r="U17" s="8"/>
      <c r="V17" s="7">
        <v>3</v>
      </c>
      <c r="W17" s="7">
        <v>4</v>
      </c>
      <c r="X17" s="8"/>
      <c r="Y17" s="8"/>
      <c r="Z17" s="7">
        <v>1</v>
      </c>
      <c r="AA17" s="7">
        <v>2</v>
      </c>
    </row>
    <row r="18" spans="4:28" ht="18" customHeight="1" x14ac:dyDescent="0.25">
      <c r="D18" s="8" t="s">
        <v>115</v>
      </c>
      <c r="E18">
        <f>IF(F18&gt;G18,1,0)</f>
        <v>0</v>
      </c>
      <c r="F18" s="18"/>
      <c r="G18" s="18"/>
      <c r="H18" s="18">
        <f>IF(G18&gt;F18,1,0)</f>
        <v>0</v>
      </c>
      <c r="I18" s="18">
        <f>IF(J18&gt;K18,1,0)</f>
        <v>0</v>
      </c>
      <c r="J18" s="18"/>
      <c r="K18" s="18"/>
      <c r="L18" s="18">
        <f>IF(K18&gt;J18,1,0)</f>
        <v>0</v>
      </c>
      <c r="M18" s="41">
        <f>IF(N18&gt;O18,1,0)</f>
        <v>0</v>
      </c>
      <c r="N18" s="45"/>
      <c r="O18" s="18"/>
      <c r="P18" s="18">
        <f>IF(O18&gt;N18,1,0)</f>
        <v>0</v>
      </c>
      <c r="Q18" s="18">
        <f>IF(R18&gt;S18,1,0)</f>
        <v>0</v>
      </c>
      <c r="R18" s="18"/>
      <c r="S18" s="18"/>
      <c r="T18" s="18">
        <f>IF(S18&gt;R18,1,0)</f>
        <v>0</v>
      </c>
      <c r="U18" s="18">
        <f>IF(V18&gt;W18,1,0)</f>
        <v>0</v>
      </c>
      <c r="V18" s="18"/>
      <c r="W18" s="18"/>
      <c r="X18" s="18">
        <f>IF(W18&gt;V18,1,0)</f>
        <v>0</v>
      </c>
      <c r="Y18" s="18">
        <f>IF(Z18&gt;AA18,1,0)</f>
        <v>0</v>
      </c>
      <c r="Z18" s="18"/>
      <c r="AA18" s="18"/>
      <c r="AB18">
        <f>IF(AA18&gt;Z18,1,0)</f>
        <v>0</v>
      </c>
    </row>
    <row r="19" spans="4:28" ht="18" customHeight="1" x14ac:dyDescent="0.25">
      <c r="D19" s="8" t="s">
        <v>116</v>
      </c>
      <c r="E19">
        <f>IF(F19&gt;G19,1,0)</f>
        <v>0</v>
      </c>
      <c r="F19" s="18"/>
      <c r="G19" s="18"/>
      <c r="H19" s="18">
        <f>IF(G19&gt;F19,1,0)</f>
        <v>0</v>
      </c>
      <c r="I19" s="18">
        <f>IF(J19&gt;K19,1,0)</f>
        <v>0</v>
      </c>
      <c r="J19" s="18"/>
      <c r="K19" s="18"/>
      <c r="L19" s="18">
        <f>IF(K19&gt;J19,1,0)</f>
        <v>0</v>
      </c>
      <c r="M19" s="41">
        <f>IF(N19&gt;O19,1,0)</f>
        <v>0</v>
      </c>
      <c r="N19" s="45"/>
      <c r="O19" s="18"/>
      <c r="P19" s="18">
        <f>IF(O19&gt;N19,1,0)</f>
        <v>0</v>
      </c>
      <c r="Q19" s="18">
        <f>IF(R19&gt;S19,1,0)</f>
        <v>0</v>
      </c>
      <c r="R19" s="18"/>
      <c r="S19" s="18"/>
      <c r="T19" s="18">
        <f>IF(S19&gt;R19,1,0)</f>
        <v>0</v>
      </c>
      <c r="U19" s="18">
        <f>IF(V19&gt;W19,1,0)</f>
        <v>0</v>
      </c>
      <c r="V19" s="18"/>
      <c r="W19" s="18"/>
      <c r="X19" s="18">
        <f>IF(W19&gt;V19,1,0)</f>
        <v>0</v>
      </c>
      <c r="Y19" s="18">
        <f>IF(Z19&gt;AA19,1,0)</f>
        <v>0</v>
      </c>
      <c r="Z19" s="18"/>
      <c r="AA19" s="18"/>
      <c r="AB19">
        <f>IF(AA19&gt;Z19,1,0)</f>
        <v>0</v>
      </c>
    </row>
    <row r="20" spans="4:28" ht="18" customHeight="1" x14ac:dyDescent="0.25">
      <c r="D20" s="8" t="s">
        <v>117</v>
      </c>
      <c r="E20">
        <f>IF(F20&gt;G20,1,0)</f>
        <v>0</v>
      </c>
      <c r="F20" s="18"/>
      <c r="G20" s="18"/>
      <c r="H20" s="18">
        <f>IF(G20&gt;F20,1,0)</f>
        <v>0</v>
      </c>
      <c r="I20" s="18">
        <f>IF(J20&gt;K20,1,0)</f>
        <v>0</v>
      </c>
      <c r="J20" s="18"/>
      <c r="K20" s="18"/>
      <c r="L20" s="18">
        <f>IF(K20&gt;J20,1,0)</f>
        <v>0</v>
      </c>
      <c r="M20" s="41">
        <f>IF(N20&gt;O20,1,0)</f>
        <v>0</v>
      </c>
      <c r="N20" s="45"/>
      <c r="O20" s="18"/>
      <c r="P20" s="18">
        <f>IF(O20&gt;N20,1,0)</f>
        <v>0</v>
      </c>
      <c r="Q20" s="18">
        <f>IF(R20&gt;S20,1,0)</f>
        <v>0</v>
      </c>
      <c r="R20" s="18"/>
      <c r="S20" s="18"/>
      <c r="T20" s="18">
        <f>IF(S20&gt;R20,1,0)</f>
        <v>0</v>
      </c>
      <c r="U20" s="18">
        <f>IF(V20&gt;W20,1,0)</f>
        <v>0</v>
      </c>
      <c r="V20" s="18"/>
      <c r="W20" s="18"/>
      <c r="X20" s="18">
        <f>IF(W20&gt;V20,1,0)</f>
        <v>0</v>
      </c>
      <c r="Y20" s="18">
        <f>IF(Z20&gt;AA20,1,0)</f>
        <v>0</v>
      </c>
      <c r="Z20" s="18"/>
      <c r="AA20" s="18"/>
      <c r="AB20">
        <f>IF(AA20&gt;Z20,1,0)</f>
        <v>0</v>
      </c>
    </row>
    <row r="21" spans="4:28" ht="18" customHeight="1" x14ac:dyDescent="0.25">
      <c r="D21" s="8" t="s">
        <v>118</v>
      </c>
      <c r="E21">
        <f>IF(F21&gt;G21,1,0)</f>
        <v>0</v>
      </c>
      <c r="F21" s="18"/>
      <c r="G21" s="18"/>
      <c r="H21" s="18">
        <f>IF(G21&gt;F21,1,0)</f>
        <v>0</v>
      </c>
      <c r="I21" s="18">
        <f>IF(J21&gt;K21,1,0)</f>
        <v>0</v>
      </c>
      <c r="J21" s="18"/>
      <c r="K21" s="18"/>
      <c r="L21" s="18">
        <f>IF(K21&gt;J21,1,0)</f>
        <v>0</v>
      </c>
      <c r="M21" s="41">
        <f>IF(N21&gt;O21,1,0)</f>
        <v>0</v>
      </c>
      <c r="N21" s="45"/>
      <c r="O21" s="18"/>
      <c r="P21" s="18">
        <f>IF(O21&gt;N21,1,0)</f>
        <v>0</v>
      </c>
      <c r="Q21" s="18">
        <f>IF(R21&gt;S21,1,0)</f>
        <v>0</v>
      </c>
      <c r="R21" s="18"/>
      <c r="S21" s="18"/>
      <c r="T21" s="18">
        <f>IF(S21&gt;R21,1,0)</f>
        <v>0</v>
      </c>
      <c r="U21" s="18">
        <f>IF(V21&gt;W21,1,0)</f>
        <v>0</v>
      </c>
      <c r="V21" s="18"/>
      <c r="W21" s="18"/>
      <c r="X21" s="18">
        <f>IF(W21&gt;V21,1,0)</f>
        <v>0</v>
      </c>
      <c r="Y21" s="18">
        <f>IF(Z21&gt;AA21,1,0)</f>
        <v>0</v>
      </c>
      <c r="Z21" s="18"/>
      <c r="AA21" s="18"/>
      <c r="AB21">
        <f>IF(AA21&gt;Z21,1,0)</f>
        <v>0</v>
      </c>
    </row>
    <row r="22" spans="4:28" ht="18" customHeight="1" x14ac:dyDescent="0.25">
      <c r="D22" s="8" t="s">
        <v>119</v>
      </c>
      <c r="E22">
        <f>IF(F22&gt;G22,1,0)</f>
        <v>0</v>
      </c>
      <c r="F22" s="18"/>
      <c r="G22" s="18"/>
      <c r="H22" s="18">
        <f>IF(G22&gt;F22,1,0)</f>
        <v>0</v>
      </c>
      <c r="I22" s="18">
        <f>IF(J22&gt;K22,1,0)</f>
        <v>0</v>
      </c>
      <c r="J22" s="18"/>
      <c r="K22" s="18"/>
      <c r="L22" s="18">
        <f>IF(K22&gt;J22,1,0)</f>
        <v>0</v>
      </c>
      <c r="M22" s="41">
        <f>IF(N22&gt;O22,1,0)</f>
        <v>0</v>
      </c>
      <c r="N22" s="45"/>
      <c r="O22" s="18"/>
      <c r="P22" s="18">
        <f>IF(O22&gt;N22,1,0)</f>
        <v>0</v>
      </c>
      <c r="Q22" s="18">
        <f>IF(R22&gt;S22,1,0)</f>
        <v>0</v>
      </c>
      <c r="R22" s="18"/>
      <c r="S22" s="18"/>
      <c r="T22" s="18">
        <f>IF(S22&gt;R22,1,0)</f>
        <v>0</v>
      </c>
      <c r="U22" s="18">
        <f>IF(V22&gt;W22,1,0)</f>
        <v>0</v>
      </c>
      <c r="V22" s="18"/>
      <c r="W22" s="18"/>
      <c r="X22" s="18">
        <f>IF(W22&gt;V22,1,0)</f>
        <v>0</v>
      </c>
      <c r="Y22" s="18">
        <f>IF(Z22&gt;AA22,1,0)</f>
        <v>0</v>
      </c>
      <c r="Z22" s="18"/>
      <c r="AA22" s="18"/>
      <c r="AB22">
        <f>IF(AA22&gt;Z22,1,0)</f>
        <v>0</v>
      </c>
    </row>
    <row r="23" spans="4:28" ht="18" customHeight="1" x14ac:dyDescent="0.25">
      <c r="D23" s="8" t="s">
        <v>122</v>
      </c>
      <c r="F23" s="18">
        <f>SUM(E18:E22)</f>
        <v>0</v>
      </c>
      <c r="G23" s="18">
        <f>SUM(H18:H22)</f>
        <v>0</v>
      </c>
      <c r="H23" s="18"/>
      <c r="I23" s="18"/>
      <c r="J23" s="18">
        <f>SUM(I18:I22)</f>
        <v>0</v>
      </c>
      <c r="K23" s="18">
        <f>SUM(L18:L22)</f>
        <v>0</v>
      </c>
      <c r="L23" s="18"/>
      <c r="M23" s="41"/>
      <c r="N23" s="45">
        <f>SUM(M18:M22)</f>
        <v>0</v>
      </c>
      <c r="O23" s="18">
        <f>SUM(P18:P22)</f>
        <v>0</v>
      </c>
      <c r="P23" s="18"/>
      <c r="Q23" s="18"/>
      <c r="R23" s="18">
        <f>SUM(Q18:Q22)</f>
        <v>0</v>
      </c>
      <c r="S23" s="18">
        <f>SUM(T18:T22)</f>
        <v>0</v>
      </c>
      <c r="T23" s="18"/>
      <c r="U23" s="18"/>
      <c r="V23" s="18">
        <f>SUM(U18:U22)</f>
        <v>0</v>
      </c>
      <c r="W23" s="18">
        <f>SUM(X18:X22)</f>
        <v>0</v>
      </c>
      <c r="X23" s="18"/>
      <c r="Y23" s="18"/>
      <c r="Z23" s="18">
        <f>SUM(Y18:Y22)</f>
        <v>0</v>
      </c>
      <c r="AA23" s="18">
        <f>SUM(AB18:AB22)</f>
        <v>0</v>
      </c>
    </row>
    <row r="24" spans="4:28" ht="18" customHeight="1" x14ac:dyDescent="0.25">
      <c r="D24" s="8" t="s">
        <v>46</v>
      </c>
      <c r="E24">
        <f>IF(F23&gt;G23,1,0)</f>
        <v>0</v>
      </c>
      <c r="F24" s="18">
        <f>SUM(F18:F22)-SUM(G18:G22)</f>
        <v>0</v>
      </c>
      <c r="G24" s="18">
        <f>SUM(G18:G22)-SUM(F18:F22)</f>
        <v>0</v>
      </c>
      <c r="H24" s="18">
        <f>IF(G23&gt;F23,1,0)</f>
        <v>0</v>
      </c>
      <c r="I24" s="18">
        <f>IF(J23&gt;K23,1,0)</f>
        <v>0</v>
      </c>
      <c r="J24" s="18">
        <f>SUM(J18:J22)-SUM(K18:K22)</f>
        <v>0</v>
      </c>
      <c r="K24" s="18">
        <f>SUM(K18:K22)-SUM(J18:J22)</f>
        <v>0</v>
      </c>
      <c r="L24" s="18">
        <f>IF(K23&gt;J23,1,0)</f>
        <v>0</v>
      </c>
      <c r="M24" s="41">
        <f>IF(N23&gt;O23,1,0)</f>
        <v>0</v>
      </c>
      <c r="N24" s="45">
        <f>SUM(N18:N22)-SUM(O18:O22)</f>
        <v>0</v>
      </c>
      <c r="O24" s="18">
        <f>SUM(O18:O22)-SUM(N18:N22)</f>
        <v>0</v>
      </c>
      <c r="P24" s="18">
        <f>IF(O23&gt;N23,1,0)</f>
        <v>0</v>
      </c>
      <c r="Q24" s="18">
        <f>IF(R23&gt;S23,1,0)</f>
        <v>0</v>
      </c>
      <c r="R24" s="18">
        <f>SUM(R18:R22)-SUM(S18:S22)</f>
        <v>0</v>
      </c>
      <c r="S24" s="18">
        <f>SUM(S18:S22)-SUM(R18:R22)</f>
        <v>0</v>
      </c>
      <c r="T24" s="18">
        <f>IF(S23&gt;R23,1,0)</f>
        <v>0</v>
      </c>
      <c r="U24" s="18">
        <f>IF(V23&gt;W23,1,0)</f>
        <v>0</v>
      </c>
      <c r="V24" s="18">
        <f>SUM(V18:V22)-SUM(W18:W22)</f>
        <v>0</v>
      </c>
      <c r="W24" s="18">
        <f>SUM(W18:W22)-SUM(V18:V22)</f>
        <v>0</v>
      </c>
      <c r="X24" s="18">
        <f>IF(W23&gt;V23,1,0)</f>
        <v>0</v>
      </c>
      <c r="Y24" s="18">
        <f>IF(Z23&gt;AA23,1,0)</f>
        <v>0</v>
      </c>
      <c r="Z24" s="18">
        <f>SUM(Z18:Z22)-SUM(AA18:AA22)</f>
        <v>0</v>
      </c>
      <c r="AA24" s="18">
        <f>SUM(AA18:AA22)-SUM(Z18:Z22)</f>
        <v>0</v>
      </c>
      <c r="AB24">
        <f>IF(AA23&gt;Z23,1,0)</f>
        <v>0</v>
      </c>
    </row>
    <row r="25" spans="4:28" x14ac:dyDescent="0.25">
      <c r="F25" s="9" t="s">
        <v>47</v>
      </c>
      <c r="G25" s="11"/>
      <c r="H25" s="6"/>
      <c r="I25" s="6"/>
      <c r="J25" s="9" t="s">
        <v>48</v>
      </c>
      <c r="K25" s="11"/>
      <c r="L25" s="6"/>
      <c r="M25" s="6"/>
      <c r="N25" s="46" t="s">
        <v>49</v>
      </c>
      <c r="O25" s="11"/>
      <c r="P25" s="6"/>
      <c r="Q25" s="6"/>
      <c r="R25" s="9" t="s">
        <v>50</v>
      </c>
      <c r="S25" s="11"/>
      <c r="T25" s="6"/>
      <c r="U25" s="6"/>
      <c r="V25" s="9" t="s">
        <v>47</v>
      </c>
      <c r="W25" s="11"/>
      <c r="X25" s="6"/>
      <c r="Y25" s="6"/>
      <c r="Z25" s="9" t="s">
        <v>51</v>
      </c>
      <c r="AA25" s="11"/>
    </row>
    <row r="27" spans="4:28" x14ac:dyDescent="0.25">
      <c r="F27" s="24" t="s">
        <v>132</v>
      </c>
    </row>
    <row r="28" spans="4:28" x14ac:dyDescent="0.25">
      <c r="F28" s="24" t="s">
        <v>131</v>
      </c>
    </row>
    <row r="29" spans="4:28" x14ac:dyDescent="0.25">
      <c r="F29" s="24" t="s">
        <v>133</v>
      </c>
    </row>
    <row r="30" spans="4:28" x14ac:dyDescent="0.25">
      <c r="F30" s="24" t="s">
        <v>134</v>
      </c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AB30"/>
  <sheetViews>
    <sheetView showZeros="0" workbookViewId="0">
      <selection activeCell="S2" sqref="S2:W3"/>
    </sheetView>
  </sheetViews>
  <sheetFormatPr defaultColWidth="8.81640625" defaultRowHeight="12.5" x14ac:dyDescent="0.25"/>
  <cols>
    <col min="1" max="1" width="6.7265625" customWidth="1"/>
    <col min="2" max="2" width="9.1796875" style="3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8" t="str">
        <f>Info!$A$1</f>
        <v>Tournament Name Goes Here</v>
      </c>
    </row>
    <row r="2" spans="1:27" ht="21" customHeight="1" x14ac:dyDescent="0.35">
      <c r="B2" t="s">
        <v>26</v>
      </c>
      <c r="C2" s="27" t="str">
        <f>Info!$A$2</f>
        <v>Date 1</v>
      </c>
      <c r="G2" s="2" t="s">
        <v>25</v>
      </c>
      <c r="J2" s="3" t="str">
        <f>Info!$B$12</f>
        <v>Pool BB</v>
      </c>
    </row>
    <row r="3" spans="1:27" x14ac:dyDescent="0.25">
      <c r="B3"/>
    </row>
    <row r="4" spans="1:27" ht="15.5" x14ac:dyDescent="0.35">
      <c r="B4" t="s">
        <v>32</v>
      </c>
      <c r="C4" s="3" t="str">
        <f>VLOOKUP($J$4,Info,3,FALSE)</f>
        <v>Age/Division</v>
      </c>
      <c r="G4" s="2" t="s">
        <v>33</v>
      </c>
      <c r="J4" s="1">
        <v>2</v>
      </c>
    </row>
    <row r="7" spans="1:27" x14ac:dyDescent="0.25">
      <c r="F7" s="4" t="s">
        <v>34</v>
      </c>
      <c r="G7" s="5"/>
      <c r="H7" s="6"/>
      <c r="I7" s="6"/>
      <c r="J7" s="4" t="s">
        <v>114</v>
      </c>
      <c r="K7" s="5"/>
      <c r="L7" s="6"/>
      <c r="M7" s="6"/>
      <c r="N7" s="7" t="s">
        <v>121</v>
      </c>
      <c r="O7" s="7" t="s">
        <v>35</v>
      </c>
      <c r="P7" s="8"/>
      <c r="Q7" s="8"/>
      <c r="R7" s="7" t="s">
        <v>36</v>
      </c>
    </row>
    <row r="8" spans="1:27" x14ac:dyDescent="0.25">
      <c r="B8" s="29" t="s">
        <v>37</v>
      </c>
      <c r="C8" s="10"/>
      <c r="D8" s="11"/>
      <c r="F8" s="12" t="s">
        <v>38</v>
      </c>
      <c r="G8" s="12" t="s">
        <v>39</v>
      </c>
      <c r="H8" s="13"/>
      <c r="I8" s="13"/>
      <c r="J8" s="12" t="s">
        <v>38</v>
      </c>
      <c r="K8" s="12" t="s">
        <v>39</v>
      </c>
      <c r="L8" s="6"/>
      <c r="M8" s="6"/>
      <c r="N8" s="4"/>
      <c r="O8" s="14"/>
      <c r="P8" s="14"/>
      <c r="Q8" s="14"/>
      <c r="R8" s="5"/>
    </row>
    <row r="9" spans="1:27" ht="18" customHeight="1" x14ac:dyDescent="0.25">
      <c r="A9">
        <v>1</v>
      </c>
      <c r="B9" s="30" t="str">
        <f>Info2!$B$6</f>
        <v xml:space="preserve"> </v>
      </c>
      <c r="D9" s="16"/>
      <c r="F9" s="18">
        <f>SUM(E24,M24,Y24)</f>
        <v>0</v>
      </c>
      <c r="G9" s="18">
        <f>SUM(H24,P24,AB24)</f>
        <v>0</v>
      </c>
      <c r="H9" s="18"/>
      <c r="I9" s="18"/>
      <c r="J9" s="18">
        <f>SUM(F23,N23,Z23)</f>
        <v>0</v>
      </c>
      <c r="K9" s="18">
        <f>SUM(G23,O23,AA23)</f>
        <v>0</v>
      </c>
      <c r="L9" s="18"/>
      <c r="M9" s="18"/>
      <c r="N9" s="33" t="e">
        <f>(J9/(J9+K9))</f>
        <v>#DIV/0!</v>
      </c>
      <c r="O9" s="18">
        <f>SUM(F24,N24,Z24)</f>
        <v>0</v>
      </c>
      <c r="P9" s="18"/>
      <c r="Q9" s="18"/>
      <c r="R9" s="18"/>
      <c r="V9" t="s">
        <v>52</v>
      </c>
    </row>
    <row r="10" spans="1:27" ht="18" customHeight="1" x14ac:dyDescent="0.25">
      <c r="A10">
        <v>2</v>
      </c>
      <c r="B10" s="30">
        <f>Info2!$C$10</f>
        <v>0</v>
      </c>
      <c r="C10" s="15"/>
      <c r="D10" s="16"/>
      <c r="F10" s="18">
        <f>SUM(I24,Q24,AB24)</f>
        <v>0</v>
      </c>
      <c r="G10" s="18">
        <f>SUM(L24,T24,Y24)</f>
        <v>0</v>
      </c>
      <c r="H10" s="18"/>
      <c r="I10" s="18"/>
      <c r="J10" s="18">
        <f>SUM(J23,R23,AA23)</f>
        <v>0</v>
      </c>
      <c r="K10" s="18">
        <f>SUM(K23,S23,Z23)</f>
        <v>0</v>
      </c>
      <c r="L10" s="18"/>
      <c r="M10" s="18"/>
      <c r="N10" s="33" t="e">
        <f>(J10/(J10+K10))</f>
        <v>#DIV/0!</v>
      </c>
      <c r="O10" s="18">
        <f>SUM(J24,R24,AA24)</f>
        <v>0</v>
      </c>
      <c r="P10" s="18"/>
      <c r="Q10" s="18"/>
      <c r="R10" s="18"/>
    </row>
    <row r="11" spans="1:27" ht="18" customHeight="1" x14ac:dyDescent="0.25">
      <c r="A11">
        <v>3</v>
      </c>
      <c r="B11" s="30" t="str">
        <f>Info2!$C$7</f>
        <v xml:space="preserve"> </v>
      </c>
      <c r="C11" s="15"/>
      <c r="D11" s="16"/>
      <c r="F11" s="18">
        <f>SUM(H24,T24,U24)</f>
        <v>0</v>
      </c>
      <c r="G11" s="18">
        <f>SUM(E24,Q24,X24)</f>
        <v>0</v>
      </c>
      <c r="H11" s="18"/>
      <c r="I11" s="18"/>
      <c r="J11" s="18">
        <f>SUM(G23,S23,V23)</f>
        <v>0</v>
      </c>
      <c r="K11" s="18">
        <f>SUM(F23,R23,W23)</f>
        <v>0</v>
      </c>
      <c r="L11" s="18"/>
      <c r="M11" s="18"/>
      <c r="N11" s="33" t="e">
        <f>(J11/(J11+K11))</f>
        <v>#DIV/0!</v>
      </c>
      <c r="O11" s="18">
        <f>SUM(G24,S24,V24)</f>
        <v>0</v>
      </c>
      <c r="P11" s="18"/>
      <c r="Q11" s="18"/>
      <c r="R11" s="18"/>
    </row>
    <row r="12" spans="1:27" ht="18" customHeight="1" x14ac:dyDescent="0.25">
      <c r="A12">
        <v>4</v>
      </c>
      <c r="B12" s="47" t="str">
        <f>IF(Info2!$F$15=3,Info2!$B$15,IF(Info2!$F$16=3,Info2!$B$16,IF(Info2!$F$17=3,Info2!$B$17,IF(Info2!$F$18=3,Info2!$B$18,IF(Info2!$F$19=3,Info2!$B$19,IF(Info2!$F$20=3,Info2!$B$20," "))))))</f>
        <v xml:space="preserve"> </v>
      </c>
      <c r="C12" s="15"/>
      <c r="D12" s="16"/>
      <c r="F12" s="18">
        <f>SUM(L24,P24,X24)</f>
        <v>0</v>
      </c>
      <c r="G12" s="18">
        <f>SUM(I24,M24,U24)</f>
        <v>0</v>
      </c>
      <c r="H12" s="18"/>
      <c r="I12" s="18"/>
      <c r="J12" s="18">
        <f>SUM(K23,O23,W23)</f>
        <v>0</v>
      </c>
      <c r="K12" s="18">
        <f>SUM(J23,N23,V23)</f>
        <v>0</v>
      </c>
      <c r="L12" s="18"/>
      <c r="M12" s="18"/>
      <c r="N12" s="33" t="e">
        <f>(J12/(J12+K12))</f>
        <v>#DIV/0!</v>
      </c>
      <c r="O12" s="18">
        <f>SUM(K24,O24,W24)</f>
        <v>0</v>
      </c>
      <c r="P12" s="18"/>
      <c r="Q12" s="18"/>
      <c r="R12" s="18"/>
    </row>
    <row r="14" spans="1:27" ht="13" x14ac:dyDescent="0.3">
      <c r="N14" s="42" t="s">
        <v>85</v>
      </c>
    </row>
    <row r="15" spans="1:27" ht="13" x14ac:dyDescent="0.3">
      <c r="N15" s="48" t="s">
        <v>151</v>
      </c>
    </row>
    <row r="16" spans="1:27" x14ac:dyDescent="0.25">
      <c r="F16" s="4" t="s">
        <v>40</v>
      </c>
      <c r="G16" s="5"/>
      <c r="H16" s="6"/>
      <c r="I16" s="6"/>
      <c r="J16" s="4" t="s">
        <v>41</v>
      </c>
      <c r="K16" s="5"/>
      <c r="L16" s="6"/>
      <c r="M16" s="6"/>
      <c r="N16" s="43" t="s">
        <v>42</v>
      </c>
      <c r="O16" s="5"/>
      <c r="P16" s="6"/>
      <c r="Q16" s="6"/>
      <c r="R16" s="4" t="s">
        <v>43</v>
      </c>
      <c r="S16" s="5"/>
      <c r="T16" s="6"/>
      <c r="U16" s="6"/>
      <c r="V16" s="4" t="s">
        <v>44</v>
      </c>
      <c r="W16" s="5"/>
      <c r="X16" s="6"/>
      <c r="Y16" s="6"/>
      <c r="Z16" s="4" t="s">
        <v>45</v>
      </c>
      <c r="AA16" s="5"/>
    </row>
    <row r="17" spans="4:28" x14ac:dyDescent="0.25">
      <c r="F17" s="7">
        <v>1</v>
      </c>
      <c r="G17" s="7">
        <v>3</v>
      </c>
      <c r="H17" s="8"/>
      <c r="I17" s="8"/>
      <c r="J17" s="7">
        <v>2</v>
      </c>
      <c r="K17" s="7">
        <v>4</v>
      </c>
      <c r="L17" s="8"/>
      <c r="M17" s="9"/>
      <c r="N17" s="44">
        <v>1</v>
      </c>
      <c r="O17" s="7">
        <v>4</v>
      </c>
      <c r="P17" s="8"/>
      <c r="Q17" s="8"/>
      <c r="R17" s="7">
        <v>2</v>
      </c>
      <c r="S17" s="7">
        <v>3</v>
      </c>
      <c r="T17" s="8"/>
      <c r="U17" s="8"/>
      <c r="V17" s="7">
        <v>3</v>
      </c>
      <c r="W17" s="7">
        <v>4</v>
      </c>
      <c r="X17" s="8"/>
      <c r="Y17" s="8"/>
      <c r="Z17" s="7">
        <v>1</v>
      </c>
      <c r="AA17" s="7">
        <v>2</v>
      </c>
    </row>
    <row r="18" spans="4:28" ht="18" customHeight="1" x14ac:dyDescent="0.25">
      <c r="D18" s="8" t="s">
        <v>115</v>
      </c>
      <c r="E18">
        <f>IF(F18&gt;G18,1,0)</f>
        <v>0</v>
      </c>
      <c r="F18" s="18"/>
      <c r="G18" s="18"/>
      <c r="H18" s="18">
        <f>IF(G18&gt;F18,1,0)</f>
        <v>0</v>
      </c>
      <c r="I18" s="18">
        <f>IF(J18&gt;K18,1,0)</f>
        <v>0</v>
      </c>
      <c r="J18" s="18"/>
      <c r="K18" s="18"/>
      <c r="L18" s="18">
        <f>IF(K18&gt;J18,1,0)</f>
        <v>0</v>
      </c>
      <c r="M18" s="41">
        <f>IF(N18&gt;O18,1,0)</f>
        <v>0</v>
      </c>
      <c r="N18" s="45"/>
      <c r="O18" s="18"/>
      <c r="P18" s="18">
        <f>IF(O18&gt;N18,1,0)</f>
        <v>0</v>
      </c>
      <c r="Q18" s="18">
        <f>IF(R18&gt;S18,1,0)</f>
        <v>0</v>
      </c>
      <c r="R18" s="18"/>
      <c r="S18" s="18"/>
      <c r="T18" s="18">
        <f>IF(S18&gt;R18,1,0)</f>
        <v>0</v>
      </c>
      <c r="U18" s="18">
        <f>IF(V18&gt;W18,1,0)</f>
        <v>0</v>
      </c>
      <c r="V18" s="18"/>
      <c r="W18" s="18"/>
      <c r="X18" s="18">
        <f>IF(W18&gt;V18,1,0)</f>
        <v>0</v>
      </c>
      <c r="Y18" s="18">
        <f>IF(Z18&gt;AA18,1,0)</f>
        <v>0</v>
      </c>
      <c r="Z18" s="18"/>
      <c r="AA18" s="18"/>
      <c r="AB18">
        <f>IF(AA18&gt;Z18,1,0)</f>
        <v>0</v>
      </c>
    </row>
    <row r="19" spans="4:28" ht="18" customHeight="1" x14ac:dyDescent="0.25">
      <c r="D19" s="8" t="s">
        <v>116</v>
      </c>
      <c r="E19">
        <f>IF(F19&gt;G19,1,0)</f>
        <v>0</v>
      </c>
      <c r="F19" s="18"/>
      <c r="G19" s="18"/>
      <c r="H19" s="18">
        <f>IF(G19&gt;F19,1,0)</f>
        <v>0</v>
      </c>
      <c r="I19" s="18">
        <f>IF(J19&gt;K19,1,0)</f>
        <v>0</v>
      </c>
      <c r="J19" s="18"/>
      <c r="K19" s="18"/>
      <c r="L19" s="18">
        <f>IF(K19&gt;J19,1,0)</f>
        <v>0</v>
      </c>
      <c r="M19" s="41">
        <f>IF(N19&gt;O19,1,0)</f>
        <v>0</v>
      </c>
      <c r="N19" s="45"/>
      <c r="O19" s="18"/>
      <c r="P19" s="18">
        <f>IF(O19&gt;N19,1,0)</f>
        <v>0</v>
      </c>
      <c r="Q19" s="18">
        <f>IF(R19&gt;S19,1,0)</f>
        <v>0</v>
      </c>
      <c r="R19" s="18"/>
      <c r="S19" s="18"/>
      <c r="T19" s="18">
        <f>IF(S19&gt;R19,1,0)</f>
        <v>0</v>
      </c>
      <c r="U19" s="18">
        <f>IF(V19&gt;W19,1,0)</f>
        <v>0</v>
      </c>
      <c r="V19" s="18"/>
      <c r="W19" s="18"/>
      <c r="X19" s="18">
        <f>IF(W19&gt;V19,1,0)</f>
        <v>0</v>
      </c>
      <c r="Y19" s="18">
        <f>IF(Z19&gt;AA19,1,0)</f>
        <v>0</v>
      </c>
      <c r="Z19" s="18"/>
      <c r="AA19" s="18"/>
      <c r="AB19">
        <f>IF(AA19&gt;Z19,1,0)</f>
        <v>0</v>
      </c>
    </row>
    <row r="20" spans="4:28" ht="18" customHeight="1" x14ac:dyDescent="0.25">
      <c r="D20" s="8" t="s">
        <v>117</v>
      </c>
      <c r="E20">
        <f>IF(F20&gt;G20,1,0)</f>
        <v>0</v>
      </c>
      <c r="F20" s="18"/>
      <c r="G20" s="18"/>
      <c r="H20" s="18">
        <f>IF(G20&gt;F20,1,0)</f>
        <v>0</v>
      </c>
      <c r="I20" s="18">
        <f>IF(J20&gt;K20,1,0)</f>
        <v>0</v>
      </c>
      <c r="J20" s="18"/>
      <c r="K20" s="18"/>
      <c r="L20" s="18">
        <f>IF(K20&gt;J20,1,0)</f>
        <v>0</v>
      </c>
      <c r="M20" s="41">
        <f>IF(N20&gt;O20,1,0)</f>
        <v>0</v>
      </c>
      <c r="N20" s="45"/>
      <c r="O20" s="18"/>
      <c r="P20" s="18">
        <f>IF(O20&gt;N20,1,0)</f>
        <v>0</v>
      </c>
      <c r="Q20" s="18">
        <f>IF(R20&gt;S20,1,0)</f>
        <v>0</v>
      </c>
      <c r="R20" s="18"/>
      <c r="S20" s="18"/>
      <c r="T20" s="18">
        <f>IF(S20&gt;R20,1,0)</f>
        <v>0</v>
      </c>
      <c r="U20" s="18">
        <f>IF(V20&gt;W20,1,0)</f>
        <v>0</v>
      </c>
      <c r="V20" s="18"/>
      <c r="W20" s="18"/>
      <c r="X20" s="18">
        <f>IF(W20&gt;V20,1,0)</f>
        <v>0</v>
      </c>
      <c r="Y20" s="18">
        <f>IF(Z20&gt;AA20,1,0)</f>
        <v>0</v>
      </c>
      <c r="Z20" s="18"/>
      <c r="AA20" s="18"/>
      <c r="AB20">
        <f>IF(AA20&gt;Z20,1,0)</f>
        <v>0</v>
      </c>
    </row>
    <row r="21" spans="4:28" ht="18" customHeight="1" x14ac:dyDescent="0.25">
      <c r="D21" s="8" t="s">
        <v>118</v>
      </c>
      <c r="E21">
        <f>IF(F21&gt;G21,1,0)</f>
        <v>0</v>
      </c>
      <c r="F21" s="18"/>
      <c r="G21" s="18"/>
      <c r="H21" s="18">
        <f>IF(G21&gt;F21,1,0)</f>
        <v>0</v>
      </c>
      <c r="I21" s="18">
        <f>IF(J21&gt;K21,1,0)</f>
        <v>0</v>
      </c>
      <c r="J21" s="18"/>
      <c r="K21" s="18"/>
      <c r="L21" s="18">
        <f>IF(K21&gt;J21,1,0)</f>
        <v>0</v>
      </c>
      <c r="M21" s="41">
        <f>IF(N21&gt;O21,1,0)</f>
        <v>0</v>
      </c>
      <c r="N21" s="45"/>
      <c r="O21" s="18"/>
      <c r="P21" s="18">
        <f>IF(O21&gt;N21,1,0)</f>
        <v>0</v>
      </c>
      <c r="Q21" s="18">
        <f>IF(R21&gt;S21,1,0)</f>
        <v>0</v>
      </c>
      <c r="R21" s="18"/>
      <c r="S21" s="18"/>
      <c r="T21" s="18">
        <f>IF(S21&gt;R21,1,0)</f>
        <v>0</v>
      </c>
      <c r="U21" s="18">
        <f>IF(V21&gt;W21,1,0)</f>
        <v>0</v>
      </c>
      <c r="V21" s="18"/>
      <c r="W21" s="18"/>
      <c r="X21" s="18">
        <f>IF(W21&gt;V21,1,0)</f>
        <v>0</v>
      </c>
      <c r="Y21" s="18">
        <f>IF(Z21&gt;AA21,1,0)</f>
        <v>0</v>
      </c>
      <c r="Z21" s="18"/>
      <c r="AA21" s="18"/>
      <c r="AB21">
        <f>IF(AA21&gt;Z21,1,0)</f>
        <v>0</v>
      </c>
    </row>
    <row r="22" spans="4:28" ht="18" customHeight="1" x14ac:dyDescent="0.25">
      <c r="D22" s="8" t="s">
        <v>119</v>
      </c>
      <c r="E22">
        <f>IF(F22&gt;G22,1,0)</f>
        <v>0</v>
      </c>
      <c r="F22" s="18"/>
      <c r="G22" s="18"/>
      <c r="H22" s="18">
        <f>IF(G22&gt;F22,1,0)</f>
        <v>0</v>
      </c>
      <c r="I22" s="18">
        <f>IF(J22&gt;K22,1,0)</f>
        <v>0</v>
      </c>
      <c r="J22" s="18"/>
      <c r="K22" s="18"/>
      <c r="L22" s="18">
        <f>IF(K22&gt;J22,1,0)</f>
        <v>0</v>
      </c>
      <c r="M22" s="41">
        <f>IF(N22&gt;O22,1,0)</f>
        <v>0</v>
      </c>
      <c r="N22" s="45"/>
      <c r="O22" s="18"/>
      <c r="P22" s="18">
        <f>IF(O22&gt;N22,1,0)</f>
        <v>0</v>
      </c>
      <c r="Q22" s="18">
        <f>IF(R22&gt;S22,1,0)</f>
        <v>0</v>
      </c>
      <c r="R22" s="18"/>
      <c r="S22" s="18"/>
      <c r="T22" s="18">
        <f>IF(S22&gt;R22,1,0)</f>
        <v>0</v>
      </c>
      <c r="U22" s="18">
        <f>IF(V22&gt;W22,1,0)</f>
        <v>0</v>
      </c>
      <c r="V22" s="18"/>
      <c r="W22" s="18"/>
      <c r="X22" s="18">
        <f>IF(W22&gt;V22,1,0)</f>
        <v>0</v>
      </c>
      <c r="Y22" s="18">
        <f>IF(Z22&gt;AA22,1,0)</f>
        <v>0</v>
      </c>
      <c r="Z22" s="18"/>
      <c r="AA22" s="18"/>
      <c r="AB22">
        <f>IF(AA22&gt;Z22,1,0)</f>
        <v>0</v>
      </c>
    </row>
    <row r="23" spans="4:28" ht="18" customHeight="1" x14ac:dyDescent="0.25">
      <c r="D23" s="8" t="s">
        <v>122</v>
      </c>
      <c r="F23" s="18">
        <f>SUM(E18:E22)</f>
        <v>0</v>
      </c>
      <c r="G23" s="18">
        <f>SUM(H18:H22)</f>
        <v>0</v>
      </c>
      <c r="H23" s="18"/>
      <c r="I23" s="18"/>
      <c r="J23" s="18">
        <f>SUM(I18:I22)</f>
        <v>0</v>
      </c>
      <c r="K23" s="18">
        <f>SUM(L18:L22)</f>
        <v>0</v>
      </c>
      <c r="L23" s="18"/>
      <c r="M23" s="41"/>
      <c r="N23" s="45">
        <f>SUM(M18:M22)</f>
        <v>0</v>
      </c>
      <c r="O23" s="18">
        <f>SUM(P18:P22)</f>
        <v>0</v>
      </c>
      <c r="P23" s="18"/>
      <c r="Q23" s="18"/>
      <c r="R23" s="18">
        <f>SUM(Q18:Q22)</f>
        <v>0</v>
      </c>
      <c r="S23" s="18">
        <f>SUM(T18:T22)</f>
        <v>0</v>
      </c>
      <c r="T23" s="18"/>
      <c r="U23" s="18"/>
      <c r="V23" s="18">
        <f>SUM(U18:U22)</f>
        <v>0</v>
      </c>
      <c r="W23" s="18">
        <f>SUM(X18:X22)</f>
        <v>0</v>
      </c>
      <c r="X23" s="18"/>
      <c r="Y23" s="18"/>
      <c r="Z23" s="18">
        <f>SUM(Y18:Y22)</f>
        <v>0</v>
      </c>
      <c r="AA23" s="18">
        <f>SUM(AB18:AB22)</f>
        <v>0</v>
      </c>
    </row>
    <row r="24" spans="4:28" ht="18" customHeight="1" x14ac:dyDescent="0.25">
      <c r="D24" s="8" t="s">
        <v>46</v>
      </c>
      <c r="E24">
        <f>IF(F23&gt;G23,1,0)</f>
        <v>0</v>
      </c>
      <c r="F24" s="18">
        <f>SUM(F18:F22)-SUM(G18:G22)</f>
        <v>0</v>
      </c>
      <c r="G24" s="18">
        <f>SUM(G18:G22)-SUM(F18:F22)</f>
        <v>0</v>
      </c>
      <c r="H24" s="18">
        <f>IF(G23&gt;F23,1,0)</f>
        <v>0</v>
      </c>
      <c r="I24" s="18">
        <f>IF(J23&gt;K23,1,0)</f>
        <v>0</v>
      </c>
      <c r="J24" s="18">
        <f>SUM(J18:J22)-SUM(K18:K22)</f>
        <v>0</v>
      </c>
      <c r="K24" s="18">
        <f>SUM(K18:K22)-SUM(J18:J22)</f>
        <v>0</v>
      </c>
      <c r="L24" s="18">
        <f>IF(K23&gt;J23,1,0)</f>
        <v>0</v>
      </c>
      <c r="M24" s="41">
        <f>IF(N23&gt;O23,1,0)</f>
        <v>0</v>
      </c>
      <c r="N24" s="45">
        <f>SUM(N18:N22)-SUM(O18:O22)</f>
        <v>0</v>
      </c>
      <c r="O24" s="18">
        <f>SUM(O18:O22)-SUM(N18:N22)</f>
        <v>0</v>
      </c>
      <c r="P24" s="18">
        <f>IF(O23&gt;N23,1,0)</f>
        <v>0</v>
      </c>
      <c r="Q24" s="18">
        <f>IF(R23&gt;S23,1,0)</f>
        <v>0</v>
      </c>
      <c r="R24" s="18">
        <f>SUM(R18:R22)-SUM(S18:S22)</f>
        <v>0</v>
      </c>
      <c r="S24" s="18">
        <f>SUM(S18:S22)-SUM(R18:R22)</f>
        <v>0</v>
      </c>
      <c r="T24" s="18">
        <f>IF(S23&gt;R23,1,0)</f>
        <v>0</v>
      </c>
      <c r="U24" s="18">
        <f>IF(V23&gt;W23,1,0)</f>
        <v>0</v>
      </c>
      <c r="V24" s="18">
        <f>SUM(V18:V22)-SUM(W18:W22)</f>
        <v>0</v>
      </c>
      <c r="W24" s="18">
        <f>SUM(W18:W22)-SUM(V18:V22)</f>
        <v>0</v>
      </c>
      <c r="X24" s="18">
        <f>IF(W23&gt;V23,1,0)</f>
        <v>0</v>
      </c>
      <c r="Y24" s="18">
        <f>IF(Z23&gt;AA23,1,0)</f>
        <v>0</v>
      </c>
      <c r="Z24" s="18">
        <f>SUM(Z18:Z22)-SUM(AA18:AA22)</f>
        <v>0</v>
      </c>
      <c r="AA24" s="18">
        <f>SUM(AA18:AA22)-SUM(Z18:Z22)</f>
        <v>0</v>
      </c>
      <c r="AB24">
        <f>IF(AA23&gt;Z23,1,0)</f>
        <v>0</v>
      </c>
    </row>
    <row r="25" spans="4:28" x14ac:dyDescent="0.25">
      <c r="F25" s="9" t="s">
        <v>47</v>
      </c>
      <c r="G25" s="11"/>
      <c r="H25" s="6"/>
      <c r="I25" s="6"/>
      <c r="J25" s="9" t="s">
        <v>48</v>
      </c>
      <c r="K25" s="11"/>
      <c r="L25" s="6"/>
      <c r="M25" s="6"/>
      <c r="N25" s="46" t="s">
        <v>49</v>
      </c>
      <c r="O25" s="11"/>
      <c r="P25" s="6"/>
      <c r="Q25" s="6"/>
      <c r="R25" s="9" t="s">
        <v>50</v>
      </c>
      <c r="S25" s="11"/>
      <c r="T25" s="6"/>
      <c r="U25" s="6"/>
      <c r="V25" s="9" t="s">
        <v>47</v>
      </c>
      <c r="W25" s="11"/>
      <c r="X25" s="6"/>
      <c r="Y25" s="6"/>
      <c r="Z25" s="9" t="s">
        <v>51</v>
      </c>
      <c r="AA25" s="11"/>
    </row>
    <row r="27" spans="4:28" x14ac:dyDescent="0.25">
      <c r="F27" s="24" t="s">
        <v>135</v>
      </c>
    </row>
    <row r="28" spans="4:28" x14ac:dyDescent="0.25">
      <c r="F28" s="24" t="s">
        <v>136</v>
      </c>
    </row>
    <row r="29" spans="4:28" x14ac:dyDescent="0.25">
      <c r="F29" s="24" t="s">
        <v>137</v>
      </c>
    </row>
    <row r="30" spans="4:28" x14ac:dyDescent="0.25">
      <c r="F30" s="24" t="s">
        <v>138</v>
      </c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AB30"/>
  <sheetViews>
    <sheetView showZeros="0" workbookViewId="0">
      <selection activeCell="Z18" sqref="Z18:AA19"/>
    </sheetView>
  </sheetViews>
  <sheetFormatPr defaultColWidth="8.81640625" defaultRowHeight="12.5" x14ac:dyDescent="0.25"/>
  <cols>
    <col min="1" max="1" width="6.7265625" customWidth="1"/>
    <col min="2" max="2" width="9.1796875" style="3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8" t="str">
        <f>Info!$A$1</f>
        <v>Tournament Name Goes Here</v>
      </c>
    </row>
    <row r="2" spans="1:27" ht="21" customHeight="1" x14ac:dyDescent="0.35">
      <c r="B2" t="s">
        <v>26</v>
      </c>
      <c r="C2" s="27" t="str">
        <f>Info!$A$2</f>
        <v>Date 1</v>
      </c>
      <c r="G2" s="2" t="s">
        <v>25</v>
      </c>
      <c r="J2" s="60" t="str">
        <f>Info!$B$13</f>
        <v>Pool CC</v>
      </c>
      <c r="K2" s="61"/>
    </row>
    <row r="3" spans="1:27" x14ac:dyDescent="0.25">
      <c r="B3"/>
    </row>
    <row r="4" spans="1:27" ht="15.5" x14ac:dyDescent="0.35">
      <c r="B4" s="24" t="s">
        <v>32</v>
      </c>
      <c r="C4" s="1" t="str">
        <f>VLOOKUP($J$4,Info,3,FALSE)</f>
        <v>Age/Division</v>
      </c>
      <c r="G4" s="2" t="s">
        <v>33</v>
      </c>
      <c r="J4" s="1">
        <v>3</v>
      </c>
    </row>
    <row r="7" spans="1:27" x14ac:dyDescent="0.25">
      <c r="F7" s="4" t="s">
        <v>34</v>
      </c>
      <c r="G7" s="5"/>
      <c r="H7" s="6"/>
      <c r="I7" s="6"/>
      <c r="J7" s="4" t="s">
        <v>114</v>
      </c>
      <c r="K7" s="5"/>
      <c r="L7" s="6"/>
      <c r="M7" s="6"/>
      <c r="N7" s="7" t="s">
        <v>121</v>
      </c>
      <c r="O7" s="7" t="s">
        <v>35</v>
      </c>
      <c r="P7" s="8"/>
      <c r="Q7" s="8"/>
      <c r="R7" s="7" t="s">
        <v>36</v>
      </c>
    </row>
    <row r="8" spans="1:27" x14ac:dyDescent="0.25">
      <c r="B8" s="29" t="s">
        <v>37</v>
      </c>
      <c r="C8" s="10"/>
      <c r="D8" s="11"/>
      <c r="F8" s="12" t="s">
        <v>38</v>
      </c>
      <c r="G8" s="12" t="s">
        <v>39</v>
      </c>
      <c r="H8" s="13"/>
      <c r="I8" s="13"/>
      <c r="J8" s="12" t="s">
        <v>38</v>
      </c>
      <c r="K8" s="12" t="s">
        <v>39</v>
      </c>
      <c r="L8" s="6"/>
      <c r="M8" s="6"/>
      <c r="N8" s="4"/>
      <c r="O8" s="14"/>
      <c r="P8" s="14"/>
      <c r="Q8" s="14"/>
      <c r="R8" s="5"/>
    </row>
    <row r="9" spans="1:27" ht="18" customHeight="1" x14ac:dyDescent="0.25">
      <c r="A9">
        <v>1</v>
      </c>
      <c r="B9" s="57" t="str">
        <f>Info2!$B$7</f>
        <v xml:space="preserve"> </v>
      </c>
      <c r="C9" s="58"/>
      <c r="D9" s="59"/>
      <c r="F9" s="18">
        <f>SUM(E24,M24,Y24)</f>
        <v>0</v>
      </c>
      <c r="G9" s="18">
        <f>SUM(H24,P24,AB24)</f>
        <v>0</v>
      </c>
      <c r="H9" s="18"/>
      <c r="I9" s="18"/>
      <c r="J9" s="18">
        <f>SUM(F23,N23,Z23)</f>
        <v>0</v>
      </c>
      <c r="K9" s="18">
        <f>SUM(G23,O23,AA23)</f>
        <v>0</v>
      </c>
      <c r="L9" s="18"/>
      <c r="M9" s="18"/>
      <c r="N9" s="33" t="e">
        <f>(J9/(J9+K9))</f>
        <v>#DIV/0!</v>
      </c>
      <c r="O9" s="18">
        <f>SUM(F24,N24,Z24)</f>
        <v>0</v>
      </c>
      <c r="P9" s="18"/>
      <c r="Q9" s="18"/>
      <c r="R9" s="18"/>
    </row>
    <row r="10" spans="1:27" ht="18" customHeight="1" x14ac:dyDescent="0.25">
      <c r="A10">
        <v>2</v>
      </c>
      <c r="B10" s="57">
        <f>Info2!$B$10</f>
        <v>0</v>
      </c>
      <c r="C10" s="58"/>
      <c r="D10" s="59"/>
      <c r="F10" s="18">
        <f>SUM(I24,Q24,AB24)</f>
        <v>0</v>
      </c>
      <c r="G10" s="18">
        <f>SUM(L24,T24,Y24)</f>
        <v>0</v>
      </c>
      <c r="H10" s="18"/>
      <c r="I10" s="18"/>
      <c r="J10" s="18">
        <f>SUM(J23,R23,AA23)</f>
        <v>0</v>
      </c>
      <c r="K10" s="18">
        <f>SUM(K23,S23,Z23)</f>
        <v>0</v>
      </c>
      <c r="L10" s="18"/>
      <c r="M10" s="18"/>
      <c r="N10" s="33" t="e">
        <f>(J10/(J10+K10))</f>
        <v>#DIV/0!</v>
      </c>
      <c r="O10" s="18">
        <f>SUM(J24,R24,AA24)</f>
        <v>0</v>
      </c>
      <c r="P10" s="18"/>
      <c r="Q10" s="18"/>
      <c r="R10" s="18"/>
    </row>
    <row r="11" spans="1:27" ht="18" customHeight="1" x14ac:dyDescent="0.25">
      <c r="A11">
        <v>3</v>
      </c>
      <c r="B11" s="57" t="str">
        <f>Info2!$C$6</f>
        <v xml:space="preserve"> </v>
      </c>
      <c r="C11" s="58" t="str">
        <f>Info2!$C$7</f>
        <v xml:space="preserve"> </v>
      </c>
      <c r="D11" s="59" t="str">
        <f>Info2!$C$7</f>
        <v xml:space="preserve"> </v>
      </c>
      <c r="F11" s="18">
        <f>SUM(H24,T24,U24)</f>
        <v>0</v>
      </c>
      <c r="G11" s="18">
        <f>SUM(E24,Q24,X24)</f>
        <v>0</v>
      </c>
      <c r="H11" s="18"/>
      <c r="I11" s="18"/>
      <c r="J11" s="18">
        <f>SUM(G23,S23,V23)</f>
        <v>0</v>
      </c>
      <c r="K11" s="18">
        <f>SUM(F23,R23,W23)</f>
        <v>0</v>
      </c>
      <c r="L11" s="18"/>
      <c r="M11" s="18"/>
      <c r="N11" s="33" t="e">
        <f>(J11/(J11+K11))</f>
        <v>#DIV/0!</v>
      </c>
      <c r="O11" s="18">
        <f>SUM(G24,S24,V24)</f>
        <v>0</v>
      </c>
      <c r="P11" s="18"/>
      <c r="Q11" s="18"/>
      <c r="R11" s="18"/>
    </row>
    <row r="12" spans="1:27" ht="18" customHeight="1" x14ac:dyDescent="0.25">
      <c r="A12">
        <v>4</v>
      </c>
      <c r="B12" s="47">
        <f>IF(Info2!$F$15=2,Info2!$B$15,IF(Info2!$F$16=2,Info2!$B$16,IF(Info2!$F$17=2,Info2!$B$17,IF(Info2!$F$18=2,Info2!$B$18,IF(Info2!$F$19=2,Info2!$B$19,IF(Info2!$F$20=2,Info2!$B$20," "))))))</f>
        <v>0</v>
      </c>
      <c r="C12" s="15"/>
      <c r="D12" s="16"/>
      <c r="F12" s="18">
        <f>SUM(L24,P24,X24)</f>
        <v>0</v>
      </c>
      <c r="G12" s="18">
        <f>SUM(I24,M24,U24)</f>
        <v>0</v>
      </c>
      <c r="H12" s="18"/>
      <c r="I12" s="18"/>
      <c r="J12" s="18">
        <f>SUM(K23,O23,W23)</f>
        <v>0</v>
      </c>
      <c r="K12" s="18">
        <f>SUM(J23,N23,V23)</f>
        <v>0</v>
      </c>
      <c r="L12" s="18"/>
      <c r="M12" s="18"/>
      <c r="N12" s="33" t="e">
        <f>(J12/(J12+K12))</f>
        <v>#DIV/0!</v>
      </c>
      <c r="O12" s="18">
        <f>SUM(K24,O24,W24)</f>
        <v>0</v>
      </c>
      <c r="P12" s="18"/>
      <c r="Q12" s="18"/>
      <c r="R12" s="18"/>
    </row>
    <row r="14" spans="1:27" ht="13" x14ac:dyDescent="0.3">
      <c r="N14" s="42" t="s">
        <v>85</v>
      </c>
    </row>
    <row r="15" spans="1:27" ht="13" x14ac:dyDescent="0.3">
      <c r="N15" s="48" t="s">
        <v>151</v>
      </c>
    </row>
    <row r="16" spans="1:27" x14ac:dyDescent="0.25">
      <c r="F16" s="4" t="s">
        <v>40</v>
      </c>
      <c r="G16" s="5"/>
      <c r="H16" s="6"/>
      <c r="I16" s="6"/>
      <c r="J16" s="4" t="s">
        <v>41</v>
      </c>
      <c r="K16" s="5"/>
      <c r="L16" s="6"/>
      <c r="M16" s="6"/>
      <c r="N16" s="43" t="s">
        <v>42</v>
      </c>
      <c r="O16" s="5"/>
      <c r="P16" s="6"/>
      <c r="Q16" s="6"/>
      <c r="R16" s="4" t="s">
        <v>43</v>
      </c>
      <c r="S16" s="5"/>
      <c r="T16" s="6"/>
      <c r="U16" s="6"/>
      <c r="V16" s="4" t="s">
        <v>44</v>
      </c>
      <c r="W16" s="5"/>
      <c r="X16" s="6"/>
      <c r="Y16" s="6"/>
      <c r="Z16" s="4" t="s">
        <v>45</v>
      </c>
      <c r="AA16" s="5"/>
    </row>
    <row r="17" spans="4:28" x14ac:dyDescent="0.25">
      <c r="F17" s="7">
        <v>1</v>
      </c>
      <c r="G17" s="7">
        <v>3</v>
      </c>
      <c r="H17" s="8"/>
      <c r="I17" s="8"/>
      <c r="J17" s="7">
        <v>2</v>
      </c>
      <c r="K17" s="7">
        <v>4</v>
      </c>
      <c r="L17" s="8"/>
      <c r="M17" s="9"/>
      <c r="N17" s="44">
        <v>1</v>
      </c>
      <c r="O17" s="7">
        <v>4</v>
      </c>
      <c r="P17" s="8"/>
      <c r="Q17" s="8"/>
      <c r="R17" s="7">
        <v>2</v>
      </c>
      <c r="S17" s="7">
        <v>3</v>
      </c>
      <c r="T17" s="8"/>
      <c r="U17" s="8"/>
      <c r="V17" s="7">
        <v>3</v>
      </c>
      <c r="W17" s="7">
        <v>4</v>
      </c>
      <c r="X17" s="8"/>
      <c r="Y17" s="8"/>
      <c r="Z17" s="7">
        <v>1</v>
      </c>
      <c r="AA17" s="7">
        <v>2</v>
      </c>
    </row>
    <row r="18" spans="4:28" ht="18" customHeight="1" x14ac:dyDescent="0.25">
      <c r="D18" s="8" t="s">
        <v>115</v>
      </c>
      <c r="E18">
        <f>IF(F18&gt;G18,1,0)</f>
        <v>0</v>
      </c>
      <c r="F18" s="18"/>
      <c r="G18" s="18"/>
      <c r="H18" s="18">
        <f>IF(G18&gt;F18,1,0)</f>
        <v>0</v>
      </c>
      <c r="I18" s="18">
        <f>IF(J18&gt;K18,1,0)</f>
        <v>0</v>
      </c>
      <c r="J18" s="18"/>
      <c r="K18" s="18"/>
      <c r="L18" s="18">
        <f>IF(K18&gt;J18,1,0)</f>
        <v>0</v>
      </c>
      <c r="M18" s="41">
        <f>IF(N18&gt;O18,1,0)</f>
        <v>0</v>
      </c>
      <c r="N18" s="45"/>
      <c r="O18" s="18"/>
      <c r="P18" s="18">
        <f>IF(O18&gt;N18,1,0)</f>
        <v>0</v>
      </c>
      <c r="Q18" s="18">
        <f>IF(R18&gt;S18,1,0)</f>
        <v>0</v>
      </c>
      <c r="R18" s="18"/>
      <c r="S18" s="18"/>
      <c r="T18" s="18">
        <f>IF(S18&gt;R18,1,0)</f>
        <v>0</v>
      </c>
      <c r="U18" s="18">
        <f>IF(V18&gt;W18,1,0)</f>
        <v>0</v>
      </c>
      <c r="V18" s="18"/>
      <c r="W18" s="18"/>
      <c r="X18" s="18">
        <f>IF(W18&gt;V18,1,0)</f>
        <v>0</v>
      </c>
      <c r="Y18" s="18">
        <f>IF(Z18&gt;AA18,1,0)</f>
        <v>0</v>
      </c>
      <c r="Z18" s="18"/>
      <c r="AA18" s="18"/>
      <c r="AB18">
        <f>IF(AA18&gt;Z18,1,0)</f>
        <v>0</v>
      </c>
    </row>
    <row r="19" spans="4:28" ht="18" customHeight="1" x14ac:dyDescent="0.25">
      <c r="D19" s="8" t="s">
        <v>116</v>
      </c>
      <c r="E19">
        <f>IF(F19&gt;G19,1,0)</f>
        <v>0</v>
      </c>
      <c r="F19" s="18"/>
      <c r="G19" s="18"/>
      <c r="H19" s="18">
        <f>IF(G19&gt;F19,1,0)</f>
        <v>0</v>
      </c>
      <c r="I19" s="18">
        <f>IF(J19&gt;K19,1,0)</f>
        <v>0</v>
      </c>
      <c r="J19" s="18"/>
      <c r="K19" s="18"/>
      <c r="L19" s="18">
        <f>IF(K19&gt;J19,1,0)</f>
        <v>0</v>
      </c>
      <c r="M19" s="41">
        <f>IF(N19&gt;O19,1,0)</f>
        <v>0</v>
      </c>
      <c r="N19" s="45"/>
      <c r="O19" s="18"/>
      <c r="P19" s="18">
        <f>IF(O19&gt;N19,1,0)</f>
        <v>0</v>
      </c>
      <c r="Q19" s="18">
        <f>IF(R19&gt;S19,1,0)</f>
        <v>0</v>
      </c>
      <c r="R19" s="18"/>
      <c r="S19" s="18"/>
      <c r="T19" s="18">
        <f>IF(S19&gt;R19,1,0)</f>
        <v>0</v>
      </c>
      <c r="U19" s="18">
        <f>IF(V19&gt;W19,1,0)</f>
        <v>0</v>
      </c>
      <c r="V19" s="18"/>
      <c r="W19" s="18"/>
      <c r="X19" s="18">
        <f>IF(W19&gt;V19,1,0)</f>
        <v>0</v>
      </c>
      <c r="Y19" s="18">
        <f>IF(Z19&gt;AA19,1,0)</f>
        <v>0</v>
      </c>
      <c r="Z19" s="18"/>
      <c r="AA19" s="18"/>
      <c r="AB19">
        <f>IF(AA19&gt;Z19,1,0)</f>
        <v>0</v>
      </c>
    </row>
    <row r="20" spans="4:28" ht="18" customHeight="1" x14ac:dyDescent="0.25">
      <c r="D20" s="8" t="s">
        <v>117</v>
      </c>
      <c r="E20">
        <f>IF(F20&gt;G20,1,0)</f>
        <v>0</v>
      </c>
      <c r="F20" s="18"/>
      <c r="G20" s="18"/>
      <c r="H20" s="18">
        <f>IF(G20&gt;F20,1,0)</f>
        <v>0</v>
      </c>
      <c r="I20" s="18">
        <f>IF(J20&gt;K20,1,0)</f>
        <v>0</v>
      </c>
      <c r="J20" s="18"/>
      <c r="K20" s="18"/>
      <c r="L20" s="18">
        <f>IF(K20&gt;J20,1,0)</f>
        <v>0</v>
      </c>
      <c r="M20" s="41">
        <f>IF(N20&gt;O20,1,0)</f>
        <v>0</v>
      </c>
      <c r="N20" s="45"/>
      <c r="O20" s="18"/>
      <c r="P20" s="18">
        <f>IF(O20&gt;N20,1,0)</f>
        <v>0</v>
      </c>
      <c r="Q20" s="18">
        <f>IF(R20&gt;S20,1,0)</f>
        <v>0</v>
      </c>
      <c r="R20" s="18"/>
      <c r="S20" s="18"/>
      <c r="T20" s="18">
        <f>IF(S20&gt;R20,1,0)</f>
        <v>0</v>
      </c>
      <c r="U20" s="18">
        <f>IF(V20&gt;W20,1,0)</f>
        <v>0</v>
      </c>
      <c r="V20" s="18"/>
      <c r="W20" s="18"/>
      <c r="X20" s="18">
        <f>IF(W20&gt;V20,1,0)</f>
        <v>0</v>
      </c>
      <c r="Y20" s="18">
        <f>IF(Z20&gt;AA20,1,0)</f>
        <v>0</v>
      </c>
      <c r="Z20" s="18"/>
      <c r="AA20" s="18"/>
      <c r="AB20">
        <f>IF(AA20&gt;Z20,1,0)</f>
        <v>0</v>
      </c>
    </row>
    <row r="21" spans="4:28" ht="18" customHeight="1" x14ac:dyDescent="0.25">
      <c r="D21" s="8" t="s">
        <v>118</v>
      </c>
      <c r="E21">
        <f>IF(F21&gt;G21,1,0)</f>
        <v>0</v>
      </c>
      <c r="F21" s="18"/>
      <c r="G21" s="18"/>
      <c r="H21" s="18">
        <f>IF(G21&gt;F21,1,0)</f>
        <v>0</v>
      </c>
      <c r="I21" s="18">
        <f>IF(J21&gt;K21,1,0)</f>
        <v>0</v>
      </c>
      <c r="J21" s="18"/>
      <c r="K21" s="18"/>
      <c r="L21" s="18">
        <f>IF(K21&gt;J21,1,0)</f>
        <v>0</v>
      </c>
      <c r="M21" s="41">
        <f>IF(N21&gt;O21,1,0)</f>
        <v>0</v>
      </c>
      <c r="N21" s="45"/>
      <c r="O21" s="18"/>
      <c r="P21" s="18">
        <f>IF(O21&gt;N21,1,0)</f>
        <v>0</v>
      </c>
      <c r="Q21" s="18">
        <f>IF(R21&gt;S21,1,0)</f>
        <v>0</v>
      </c>
      <c r="R21" s="18"/>
      <c r="S21" s="18"/>
      <c r="T21" s="18">
        <f>IF(S21&gt;R21,1,0)</f>
        <v>0</v>
      </c>
      <c r="U21" s="18">
        <f>IF(V21&gt;W21,1,0)</f>
        <v>0</v>
      </c>
      <c r="V21" s="18"/>
      <c r="W21" s="18"/>
      <c r="X21" s="18">
        <f>IF(W21&gt;V21,1,0)</f>
        <v>0</v>
      </c>
      <c r="Y21" s="18">
        <f>IF(Z21&gt;AA21,1,0)</f>
        <v>0</v>
      </c>
      <c r="Z21" s="18"/>
      <c r="AA21" s="18"/>
      <c r="AB21">
        <f>IF(AA21&gt;Z21,1,0)</f>
        <v>0</v>
      </c>
    </row>
    <row r="22" spans="4:28" ht="18" customHeight="1" x14ac:dyDescent="0.25">
      <c r="D22" s="8" t="s">
        <v>119</v>
      </c>
      <c r="E22">
        <f>IF(F22&gt;G22,1,0)</f>
        <v>0</v>
      </c>
      <c r="F22" s="18"/>
      <c r="G22" s="18"/>
      <c r="H22" s="18">
        <f>IF(G22&gt;F22,1,0)</f>
        <v>0</v>
      </c>
      <c r="I22" s="18">
        <f>IF(J22&gt;K22,1,0)</f>
        <v>0</v>
      </c>
      <c r="J22" s="18"/>
      <c r="K22" s="18"/>
      <c r="L22" s="18">
        <f>IF(K22&gt;J22,1,0)</f>
        <v>0</v>
      </c>
      <c r="M22" s="41">
        <f>IF(N22&gt;O22,1,0)</f>
        <v>0</v>
      </c>
      <c r="N22" s="45"/>
      <c r="O22" s="18"/>
      <c r="P22" s="18">
        <f>IF(O22&gt;N22,1,0)</f>
        <v>0</v>
      </c>
      <c r="Q22" s="18">
        <f>IF(R22&gt;S22,1,0)</f>
        <v>0</v>
      </c>
      <c r="R22" s="18"/>
      <c r="S22" s="18"/>
      <c r="T22" s="18">
        <f>IF(S22&gt;R22,1,0)</f>
        <v>0</v>
      </c>
      <c r="U22" s="18">
        <f>IF(V22&gt;W22,1,0)</f>
        <v>0</v>
      </c>
      <c r="V22" s="18"/>
      <c r="W22" s="18"/>
      <c r="X22" s="18">
        <f>IF(W22&gt;V22,1,0)</f>
        <v>0</v>
      </c>
      <c r="Y22" s="18">
        <f>IF(Z22&gt;AA22,1,0)</f>
        <v>0</v>
      </c>
      <c r="Z22" s="18"/>
      <c r="AA22" s="18"/>
      <c r="AB22">
        <f>IF(AA22&gt;Z22,1,0)</f>
        <v>0</v>
      </c>
    </row>
    <row r="23" spans="4:28" ht="18" customHeight="1" x14ac:dyDescent="0.25">
      <c r="D23" s="8" t="s">
        <v>122</v>
      </c>
      <c r="F23" s="18">
        <f>SUM(E18:E22)</f>
        <v>0</v>
      </c>
      <c r="G23" s="18">
        <f>SUM(H18:H22)</f>
        <v>0</v>
      </c>
      <c r="H23" s="18"/>
      <c r="I23" s="18"/>
      <c r="J23" s="18">
        <f>SUM(I18:I22)</f>
        <v>0</v>
      </c>
      <c r="K23" s="18">
        <f>SUM(L18:L22)</f>
        <v>0</v>
      </c>
      <c r="L23" s="18"/>
      <c r="M23" s="41"/>
      <c r="N23" s="45">
        <f>SUM(M18:M22)</f>
        <v>0</v>
      </c>
      <c r="O23" s="18">
        <f>SUM(P18:P22)</f>
        <v>0</v>
      </c>
      <c r="P23" s="18"/>
      <c r="Q23" s="18"/>
      <c r="R23" s="18">
        <f>SUM(Q18:Q22)</f>
        <v>0</v>
      </c>
      <c r="S23" s="18">
        <f>SUM(T18:T22)</f>
        <v>0</v>
      </c>
      <c r="T23" s="18"/>
      <c r="U23" s="18"/>
      <c r="V23" s="18">
        <f>SUM(U18:U22)</f>
        <v>0</v>
      </c>
      <c r="W23" s="18">
        <f>SUM(X18:X22)</f>
        <v>0</v>
      </c>
      <c r="X23" s="18"/>
      <c r="Y23" s="18"/>
      <c r="Z23" s="18">
        <f>SUM(Y18:Y22)</f>
        <v>0</v>
      </c>
      <c r="AA23" s="18">
        <f>SUM(AB18:AB22)</f>
        <v>0</v>
      </c>
    </row>
    <row r="24" spans="4:28" ht="18" customHeight="1" x14ac:dyDescent="0.25">
      <c r="D24" s="8" t="s">
        <v>46</v>
      </c>
      <c r="E24">
        <f>IF(F23&gt;G23,1,0)</f>
        <v>0</v>
      </c>
      <c r="F24" s="18">
        <f>SUM(F18:F22)-SUM(G18:G22)</f>
        <v>0</v>
      </c>
      <c r="G24" s="18">
        <f>SUM(G18:G22)-SUM(F18:F22)</f>
        <v>0</v>
      </c>
      <c r="H24" s="18">
        <f>IF(G23&gt;F23,1,0)</f>
        <v>0</v>
      </c>
      <c r="I24" s="18">
        <f>IF(J23&gt;K23,1,0)</f>
        <v>0</v>
      </c>
      <c r="J24" s="18">
        <f>SUM(J18:J22)-SUM(K18:K22)</f>
        <v>0</v>
      </c>
      <c r="K24" s="18">
        <f>SUM(K18:K22)-SUM(J18:J22)</f>
        <v>0</v>
      </c>
      <c r="L24" s="18">
        <f>IF(K23&gt;J23,1,0)</f>
        <v>0</v>
      </c>
      <c r="M24" s="41">
        <f>IF(N23&gt;O23,1,0)</f>
        <v>0</v>
      </c>
      <c r="N24" s="45">
        <f>SUM(N18:N22)-SUM(O18:O22)</f>
        <v>0</v>
      </c>
      <c r="O24" s="18">
        <f>SUM(O18:O22)-SUM(N18:N22)</f>
        <v>0</v>
      </c>
      <c r="P24" s="18">
        <f>IF(O23&gt;N23,1,0)</f>
        <v>0</v>
      </c>
      <c r="Q24" s="18">
        <f>IF(R23&gt;S23,1,0)</f>
        <v>0</v>
      </c>
      <c r="R24" s="18">
        <f>SUM(R18:R22)-SUM(S18:S22)</f>
        <v>0</v>
      </c>
      <c r="S24" s="18">
        <f>SUM(S18:S22)-SUM(R18:R22)</f>
        <v>0</v>
      </c>
      <c r="T24" s="18">
        <f>IF(S23&gt;R23,1,0)</f>
        <v>0</v>
      </c>
      <c r="U24" s="18">
        <f>IF(V23&gt;W23,1,0)</f>
        <v>0</v>
      </c>
      <c r="V24" s="18">
        <f>SUM(V18:V22)-SUM(W18:W22)</f>
        <v>0</v>
      </c>
      <c r="W24" s="18">
        <f>SUM(W18:W22)-SUM(V18:V22)</f>
        <v>0</v>
      </c>
      <c r="X24" s="18">
        <f>IF(W23&gt;V23,1,0)</f>
        <v>0</v>
      </c>
      <c r="Y24" s="18">
        <f>IF(Z23&gt;AA23,1,0)</f>
        <v>0</v>
      </c>
      <c r="Z24" s="18">
        <f>SUM(Z18:Z22)-SUM(AA18:AA22)</f>
        <v>0</v>
      </c>
      <c r="AA24" s="18">
        <f>SUM(AA18:AA22)-SUM(Z18:Z22)</f>
        <v>0</v>
      </c>
      <c r="AB24">
        <f>IF(AA23&gt;Z23,1,0)</f>
        <v>0</v>
      </c>
    </row>
    <row r="25" spans="4:28" x14ac:dyDescent="0.25">
      <c r="F25" s="9" t="s">
        <v>47</v>
      </c>
      <c r="G25" s="11"/>
      <c r="H25" s="6"/>
      <c r="I25" s="6"/>
      <c r="J25" s="9" t="s">
        <v>48</v>
      </c>
      <c r="K25" s="11"/>
      <c r="L25" s="6"/>
      <c r="M25" s="6"/>
      <c r="N25" s="46" t="s">
        <v>49</v>
      </c>
      <c r="O25" s="11"/>
      <c r="P25" s="6"/>
      <c r="Q25" s="6"/>
      <c r="R25" s="9" t="s">
        <v>50</v>
      </c>
      <c r="S25" s="11"/>
      <c r="T25" s="6"/>
      <c r="U25" s="6"/>
      <c r="V25" s="9" t="s">
        <v>47</v>
      </c>
      <c r="W25" s="11"/>
      <c r="X25" s="6"/>
      <c r="Y25" s="6"/>
      <c r="Z25" s="9" t="s">
        <v>51</v>
      </c>
      <c r="AA25" s="11"/>
    </row>
    <row r="27" spans="4:28" x14ac:dyDescent="0.25">
      <c r="F27" s="24" t="s">
        <v>139</v>
      </c>
    </row>
    <row r="28" spans="4:28" x14ac:dyDescent="0.25">
      <c r="F28" s="24" t="s">
        <v>140</v>
      </c>
    </row>
    <row r="29" spans="4:28" x14ac:dyDescent="0.25">
      <c r="F29" s="24" t="s">
        <v>141</v>
      </c>
    </row>
    <row r="30" spans="4:28" x14ac:dyDescent="0.25">
      <c r="F30" s="24" t="s">
        <v>142</v>
      </c>
    </row>
  </sheetData>
  <mergeCells count="4">
    <mergeCell ref="B11:D11"/>
    <mergeCell ref="J2:K2"/>
    <mergeCell ref="B9:D9"/>
    <mergeCell ref="B10:D10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</sheetPr>
  <dimension ref="A1:AB30"/>
  <sheetViews>
    <sheetView showZeros="0" workbookViewId="0">
      <selection activeCell="Z18" sqref="Z18:AA20"/>
    </sheetView>
  </sheetViews>
  <sheetFormatPr defaultColWidth="8.81640625" defaultRowHeight="12.5" x14ac:dyDescent="0.25"/>
  <cols>
    <col min="1" max="1" width="6.7265625" customWidth="1"/>
    <col min="2" max="2" width="9.1796875" style="3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8" t="str">
        <f>Info!$A$1</f>
        <v>Tournament Name Goes Here</v>
      </c>
    </row>
    <row r="2" spans="1:27" ht="15.5" x14ac:dyDescent="0.35">
      <c r="B2" t="s">
        <v>26</v>
      </c>
      <c r="C2" s="27" t="str">
        <f>Info!$A$2</f>
        <v>Date 1</v>
      </c>
      <c r="G2" s="2" t="s">
        <v>25</v>
      </c>
      <c r="J2" s="60" t="str">
        <f>Info!$B$14</f>
        <v>Pool DD</v>
      </c>
      <c r="K2" s="61"/>
    </row>
    <row r="3" spans="1:27" x14ac:dyDescent="0.25">
      <c r="B3"/>
    </row>
    <row r="4" spans="1:27" ht="15.5" x14ac:dyDescent="0.35">
      <c r="B4" t="s">
        <v>32</v>
      </c>
      <c r="C4" s="1" t="str">
        <f>VLOOKUP($J$4,Info,3,FALSE)</f>
        <v>Age/Division</v>
      </c>
      <c r="G4" s="2" t="s">
        <v>33</v>
      </c>
      <c r="J4" s="1">
        <v>4</v>
      </c>
    </row>
    <row r="7" spans="1:27" x14ac:dyDescent="0.25">
      <c r="F7" s="4" t="s">
        <v>34</v>
      </c>
      <c r="G7" s="5"/>
      <c r="H7" s="6"/>
      <c r="I7" s="6"/>
      <c r="J7" s="4" t="s">
        <v>114</v>
      </c>
      <c r="K7" s="5"/>
      <c r="L7" s="6"/>
      <c r="M7" s="6"/>
      <c r="N7" s="7" t="s">
        <v>121</v>
      </c>
      <c r="O7" s="7" t="s">
        <v>35</v>
      </c>
      <c r="P7" s="8"/>
      <c r="Q7" s="8"/>
      <c r="R7" s="7" t="s">
        <v>36</v>
      </c>
    </row>
    <row r="8" spans="1:27" x14ac:dyDescent="0.25">
      <c r="B8" s="29" t="s">
        <v>37</v>
      </c>
      <c r="C8" s="10"/>
      <c r="D8" s="11"/>
      <c r="F8" s="12" t="s">
        <v>38</v>
      </c>
      <c r="G8" s="12" t="s">
        <v>39</v>
      </c>
      <c r="H8" s="13"/>
      <c r="I8" s="13"/>
      <c r="J8" s="12" t="s">
        <v>38</v>
      </c>
      <c r="K8" s="12" t="s">
        <v>39</v>
      </c>
      <c r="L8" s="6"/>
      <c r="M8" s="6"/>
      <c r="N8" s="4"/>
      <c r="O8" s="14"/>
      <c r="P8" s="14"/>
      <c r="Q8" s="14"/>
      <c r="R8" s="5"/>
    </row>
    <row r="9" spans="1:27" ht="18" customHeight="1" x14ac:dyDescent="0.25">
      <c r="A9">
        <v>1</v>
      </c>
      <c r="B9" s="57" t="str">
        <f>Info2!$B$8</f>
        <v xml:space="preserve"> </v>
      </c>
      <c r="C9" s="58"/>
      <c r="D9" s="59"/>
      <c r="F9" s="18">
        <f>SUM(E24,M24,Y24)</f>
        <v>0</v>
      </c>
      <c r="G9" s="18">
        <f>SUM(H24,P24,AB24)</f>
        <v>0</v>
      </c>
      <c r="H9" s="18"/>
      <c r="I9" s="18"/>
      <c r="J9" s="18">
        <f>SUM(F23,N23,Z23)</f>
        <v>0</v>
      </c>
      <c r="K9" s="18">
        <f>SUM(G23,O23,AA23)</f>
        <v>0</v>
      </c>
      <c r="L9" s="18"/>
      <c r="M9" s="18"/>
      <c r="N9" s="33" t="e">
        <f>(J9/(J9+K9))</f>
        <v>#DIV/0!</v>
      </c>
      <c r="O9" s="18">
        <f>SUM(F24,N24,Z24)</f>
        <v>0</v>
      </c>
      <c r="P9" s="18"/>
      <c r="Q9" s="18"/>
      <c r="R9" s="18"/>
    </row>
    <row r="10" spans="1:27" ht="18" customHeight="1" x14ac:dyDescent="0.25">
      <c r="A10">
        <v>2</v>
      </c>
      <c r="B10" s="57">
        <f>Info2!$B$9</f>
        <v>0</v>
      </c>
      <c r="C10" s="58"/>
      <c r="D10" s="59"/>
      <c r="F10" s="18">
        <f>SUM(I24,Q24,AB24)</f>
        <v>0</v>
      </c>
      <c r="G10" s="18">
        <f>SUM(L24,T24,Y24)</f>
        <v>0</v>
      </c>
      <c r="H10" s="18"/>
      <c r="I10" s="18"/>
      <c r="J10" s="18">
        <f>SUM(J23,R23,AA23)</f>
        <v>0</v>
      </c>
      <c r="K10" s="18">
        <f>SUM(K23,S23,Z23)</f>
        <v>0</v>
      </c>
      <c r="L10" s="18"/>
      <c r="M10" s="18"/>
      <c r="N10" s="33" t="e">
        <f>(J10/(J10+K10))</f>
        <v>#DIV/0!</v>
      </c>
      <c r="O10" s="18">
        <f>SUM(J24,R24,AA24)</f>
        <v>0</v>
      </c>
      <c r="P10" s="18"/>
      <c r="Q10" s="18"/>
      <c r="R10" s="18"/>
    </row>
    <row r="11" spans="1:27" ht="18" customHeight="1" x14ac:dyDescent="0.25">
      <c r="A11">
        <v>3</v>
      </c>
      <c r="B11" s="57" t="str">
        <f>Info2!$C$5</f>
        <v xml:space="preserve"> </v>
      </c>
      <c r="C11" s="58" t="str">
        <f>Info2!$C$7</f>
        <v xml:space="preserve"> </v>
      </c>
      <c r="D11" s="59" t="str">
        <f>Info2!$C$7</f>
        <v xml:space="preserve"> </v>
      </c>
      <c r="F11" s="18">
        <f>SUM(H24,T24,U24)</f>
        <v>0</v>
      </c>
      <c r="G11" s="18">
        <f>SUM(E24,Q24,X24)</f>
        <v>0</v>
      </c>
      <c r="H11" s="18"/>
      <c r="I11" s="18"/>
      <c r="J11" s="18">
        <f>SUM(G23,S23,V23)</f>
        <v>0</v>
      </c>
      <c r="K11" s="18">
        <f>SUM(F23,R23,W23)</f>
        <v>0</v>
      </c>
      <c r="L11" s="18"/>
      <c r="M11" s="18"/>
      <c r="N11" s="33" t="e">
        <f>(J11/(J11+K11))</f>
        <v>#DIV/0!</v>
      </c>
      <c r="O11" s="18">
        <f>SUM(G24,S24,V24)</f>
        <v>0</v>
      </c>
      <c r="P11" s="18"/>
      <c r="Q11" s="18"/>
      <c r="R11" s="18"/>
    </row>
    <row r="12" spans="1:27" ht="18" customHeight="1" x14ac:dyDescent="0.25">
      <c r="A12">
        <v>4</v>
      </c>
      <c r="B12" s="47" t="str">
        <f>IF(Info2!$F$15=1,Info2!$B$15,IF(Info2!$F$16=1,Info2!$B$16,IF(Info2!$F$17=1,Info2!$B$17,IF(Info2!$F$18=1,Info2!$B$18,IF(Info2!$F$19=1,Info2!$B$19,IF(Info2!$F$20=1,Info2!$B$20," "))))))</f>
        <v xml:space="preserve"> </v>
      </c>
      <c r="C12" s="15"/>
      <c r="D12" s="16"/>
      <c r="F12" s="18">
        <f>SUM(L24,P24,X24)</f>
        <v>0</v>
      </c>
      <c r="G12" s="18">
        <f>SUM(I24,M24,U24)</f>
        <v>0</v>
      </c>
      <c r="H12" s="18"/>
      <c r="I12" s="18"/>
      <c r="J12" s="18">
        <f>SUM(K23,O23,W23)</f>
        <v>0</v>
      </c>
      <c r="K12" s="18">
        <f>SUM(J23,N23,V23)</f>
        <v>0</v>
      </c>
      <c r="L12" s="18"/>
      <c r="M12" s="18"/>
      <c r="N12" s="33" t="e">
        <f>(J12/(J12+K12))</f>
        <v>#DIV/0!</v>
      </c>
      <c r="O12" s="18">
        <f>SUM(K24,O24,W24)</f>
        <v>0</v>
      </c>
      <c r="P12" s="18"/>
      <c r="Q12" s="18"/>
      <c r="R12" s="18"/>
    </row>
    <row r="14" spans="1:27" ht="13" x14ac:dyDescent="0.3">
      <c r="N14" s="42" t="s">
        <v>85</v>
      </c>
    </row>
    <row r="15" spans="1:27" ht="13" x14ac:dyDescent="0.3">
      <c r="N15" s="48" t="s">
        <v>151</v>
      </c>
    </row>
    <row r="16" spans="1:27" x14ac:dyDescent="0.25">
      <c r="F16" s="4" t="s">
        <v>40</v>
      </c>
      <c r="G16" s="5"/>
      <c r="H16" s="6"/>
      <c r="I16" s="6"/>
      <c r="J16" s="4" t="s">
        <v>41</v>
      </c>
      <c r="K16" s="5"/>
      <c r="L16" s="6"/>
      <c r="M16" s="6"/>
      <c r="N16" s="43" t="s">
        <v>42</v>
      </c>
      <c r="O16" s="5"/>
      <c r="P16" s="6"/>
      <c r="Q16" s="6"/>
      <c r="R16" s="4" t="s">
        <v>43</v>
      </c>
      <c r="S16" s="5"/>
      <c r="T16" s="6"/>
      <c r="U16" s="6"/>
      <c r="V16" s="4" t="s">
        <v>44</v>
      </c>
      <c r="W16" s="5"/>
      <c r="X16" s="6"/>
      <c r="Y16" s="6"/>
      <c r="Z16" s="4" t="s">
        <v>45</v>
      </c>
      <c r="AA16" s="5"/>
    </row>
    <row r="17" spans="4:28" x14ac:dyDescent="0.25">
      <c r="F17" s="7">
        <v>1</v>
      </c>
      <c r="G17" s="7">
        <v>3</v>
      </c>
      <c r="H17" s="8"/>
      <c r="I17" s="8"/>
      <c r="J17" s="7">
        <v>2</v>
      </c>
      <c r="K17" s="7">
        <v>4</v>
      </c>
      <c r="L17" s="8"/>
      <c r="M17" s="9"/>
      <c r="N17" s="44">
        <v>1</v>
      </c>
      <c r="O17" s="7">
        <v>4</v>
      </c>
      <c r="P17" s="8"/>
      <c r="Q17" s="8"/>
      <c r="R17" s="7">
        <v>2</v>
      </c>
      <c r="S17" s="7">
        <v>3</v>
      </c>
      <c r="T17" s="8"/>
      <c r="U17" s="8"/>
      <c r="V17" s="7">
        <v>3</v>
      </c>
      <c r="W17" s="7">
        <v>4</v>
      </c>
      <c r="X17" s="8"/>
      <c r="Y17" s="8"/>
      <c r="Z17" s="7">
        <v>1</v>
      </c>
      <c r="AA17" s="7">
        <v>2</v>
      </c>
    </row>
    <row r="18" spans="4:28" ht="18" customHeight="1" x14ac:dyDescent="0.25">
      <c r="D18" s="8" t="s">
        <v>115</v>
      </c>
      <c r="E18">
        <f>IF(F18&gt;G18,1,0)</f>
        <v>0</v>
      </c>
      <c r="F18" s="18"/>
      <c r="G18" s="18"/>
      <c r="H18" s="18">
        <f>IF(G18&gt;F18,1,0)</f>
        <v>0</v>
      </c>
      <c r="I18" s="18">
        <f>IF(J18&gt;K18,1,0)</f>
        <v>0</v>
      </c>
      <c r="J18" s="18"/>
      <c r="K18" s="18"/>
      <c r="L18" s="18">
        <f>IF(K18&gt;J18,1,0)</f>
        <v>0</v>
      </c>
      <c r="M18" s="41">
        <f>IF(N18&gt;O18,1,0)</f>
        <v>0</v>
      </c>
      <c r="N18" s="45"/>
      <c r="O18" s="18"/>
      <c r="P18" s="18">
        <f>IF(O18&gt;N18,1,0)</f>
        <v>0</v>
      </c>
      <c r="Q18" s="18">
        <f>IF(R18&gt;S18,1,0)</f>
        <v>0</v>
      </c>
      <c r="R18" s="18"/>
      <c r="S18" s="18"/>
      <c r="T18" s="18">
        <f>IF(S18&gt;R18,1,0)</f>
        <v>0</v>
      </c>
      <c r="U18" s="18">
        <f>IF(V18&gt;W18,1,0)</f>
        <v>0</v>
      </c>
      <c r="V18" s="18"/>
      <c r="W18" s="18"/>
      <c r="X18" s="18">
        <f>IF(W18&gt;V18,1,0)</f>
        <v>0</v>
      </c>
      <c r="Y18" s="18">
        <f>IF(Z18&gt;AA18,1,0)</f>
        <v>0</v>
      </c>
      <c r="Z18" s="18"/>
      <c r="AA18" s="18"/>
      <c r="AB18">
        <f>IF(AA18&gt;Z18,1,0)</f>
        <v>0</v>
      </c>
    </row>
    <row r="19" spans="4:28" ht="18" customHeight="1" x14ac:dyDescent="0.25">
      <c r="D19" s="8" t="s">
        <v>116</v>
      </c>
      <c r="E19">
        <f>IF(F19&gt;G19,1,0)</f>
        <v>0</v>
      </c>
      <c r="F19" s="18"/>
      <c r="G19" s="18"/>
      <c r="H19" s="18">
        <f>IF(G19&gt;F19,1,0)</f>
        <v>0</v>
      </c>
      <c r="I19" s="18">
        <f>IF(J19&gt;K19,1,0)</f>
        <v>0</v>
      </c>
      <c r="J19" s="18"/>
      <c r="K19" s="18"/>
      <c r="L19" s="18">
        <f>IF(K19&gt;J19,1,0)</f>
        <v>0</v>
      </c>
      <c r="M19" s="41">
        <f>IF(N19&gt;O19,1,0)</f>
        <v>0</v>
      </c>
      <c r="N19" s="45"/>
      <c r="O19" s="18"/>
      <c r="P19" s="18">
        <f>IF(O19&gt;N19,1,0)</f>
        <v>0</v>
      </c>
      <c r="Q19" s="18">
        <f>IF(R19&gt;S19,1,0)</f>
        <v>0</v>
      </c>
      <c r="R19" s="18"/>
      <c r="S19" s="18"/>
      <c r="T19" s="18">
        <f>IF(S19&gt;R19,1,0)</f>
        <v>0</v>
      </c>
      <c r="U19" s="18">
        <f>IF(V19&gt;W19,1,0)</f>
        <v>0</v>
      </c>
      <c r="V19" s="18"/>
      <c r="W19" s="18"/>
      <c r="X19" s="18">
        <f>IF(W19&gt;V19,1,0)</f>
        <v>0</v>
      </c>
      <c r="Y19" s="18">
        <f>IF(Z19&gt;AA19,1,0)</f>
        <v>0</v>
      </c>
      <c r="Z19" s="18"/>
      <c r="AA19" s="18"/>
      <c r="AB19">
        <f>IF(AA19&gt;Z19,1,0)</f>
        <v>0</v>
      </c>
    </row>
    <row r="20" spans="4:28" ht="18" customHeight="1" x14ac:dyDescent="0.25">
      <c r="D20" s="8" t="s">
        <v>117</v>
      </c>
      <c r="E20">
        <f>IF(F20&gt;G20,1,0)</f>
        <v>0</v>
      </c>
      <c r="F20" s="18"/>
      <c r="G20" s="18"/>
      <c r="H20" s="18">
        <f>IF(G20&gt;F20,1,0)</f>
        <v>0</v>
      </c>
      <c r="I20" s="18">
        <f>IF(J20&gt;K20,1,0)</f>
        <v>0</v>
      </c>
      <c r="J20" s="18"/>
      <c r="K20" s="18"/>
      <c r="L20" s="18">
        <f>IF(K20&gt;J20,1,0)</f>
        <v>0</v>
      </c>
      <c r="M20" s="41">
        <f>IF(N20&gt;O20,1,0)</f>
        <v>0</v>
      </c>
      <c r="N20" s="45"/>
      <c r="O20" s="18"/>
      <c r="P20" s="18">
        <f>IF(O20&gt;N20,1,0)</f>
        <v>0</v>
      </c>
      <c r="Q20" s="18">
        <f>IF(R20&gt;S20,1,0)</f>
        <v>0</v>
      </c>
      <c r="R20" s="18"/>
      <c r="S20" s="18"/>
      <c r="T20" s="18">
        <f>IF(S20&gt;R20,1,0)</f>
        <v>0</v>
      </c>
      <c r="U20" s="18">
        <f>IF(V20&gt;W20,1,0)</f>
        <v>0</v>
      </c>
      <c r="V20" s="18"/>
      <c r="W20" s="18"/>
      <c r="X20" s="18">
        <f>IF(W20&gt;V20,1,0)</f>
        <v>0</v>
      </c>
      <c r="Y20" s="18">
        <f>IF(Z20&gt;AA20,1,0)</f>
        <v>0</v>
      </c>
      <c r="Z20" s="18"/>
      <c r="AA20" s="18"/>
      <c r="AB20">
        <f>IF(AA20&gt;Z20,1,0)</f>
        <v>0</v>
      </c>
    </row>
    <row r="21" spans="4:28" ht="18" customHeight="1" x14ac:dyDescent="0.25">
      <c r="D21" s="8" t="s">
        <v>118</v>
      </c>
      <c r="E21">
        <f>IF(F21&gt;G21,1,0)</f>
        <v>0</v>
      </c>
      <c r="F21" s="18"/>
      <c r="G21" s="18"/>
      <c r="H21" s="18">
        <f>IF(G21&gt;F21,1,0)</f>
        <v>0</v>
      </c>
      <c r="I21" s="18">
        <f>IF(J21&gt;K21,1,0)</f>
        <v>0</v>
      </c>
      <c r="J21" s="18"/>
      <c r="K21" s="18"/>
      <c r="L21" s="18">
        <f>IF(K21&gt;J21,1,0)</f>
        <v>0</v>
      </c>
      <c r="M21" s="41">
        <f>IF(N21&gt;O21,1,0)</f>
        <v>0</v>
      </c>
      <c r="N21" s="45"/>
      <c r="O21" s="18"/>
      <c r="P21" s="18">
        <f>IF(O21&gt;N21,1,0)</f>
        <v>0</v>
      </c>
      <c r="Q21" s="18">
        <f>IF(R21&gt;S21,1,0)</f>
        <v>0</v>
      </c>
      <c r="R21" s="18"/>
      <c r="S21" s="18"/>
      <c r="T21" s="18">
        <f>IF(S21&gt;R21,1,0)</f>
        <v>0</v>
      </c>
      <c r="U21" s="18">
        <f>IF(V21&gt;W21,1,0)</f>
        <v>0</v>
      </c>
      <c r="V21" s="18"/>
      <c r="W21" s="18"/>
      <c r="X21" s="18">
        <f>IF(W21&gt;V21,1,0)</f>
        <v>0</v>
      </c>
      <c r="Y21" s="18">
        <f>IF(Z21&gt;AA21,1,0)</f>
        <v>0</v>
      </c>
      <c r="Z21" s="18"/>
      <c r="AA21" s="18"/>
      <c r="AB21">
        <f>IF(AA21&gt;Z21,1,0)</f>
        <v>0</v>
      </c>
    </row>
    <row r="22" spans="4:28" ht="18" customHeight="1" x14ac:dyDescent="0.25">
      <c r="D22" s="8" t="s">
        <v>119</v>
      </c>
      <c r="E22">
        <f>IF(F22&gt;G22,1,0)</f>
        <v>0</v>
      </c>
      <c r="F22" s="18"/>
      <c r="G22" s="18"/>
      <c r="H22" s="18">
        <f>IF(G22&gt;F22,1,0)</f>
        <v>0</v>
      </c>
      <c r="I22" s="18">
        <f>IF(J22&gt;K22,1,0)</f>
        <v>0</v>
      </c>
      <c r="J22" s="18"/>
      <c r="K22" s="18"/>
      <c r="L22" s="18">
        <f>IF(K22&gt;J22,1,0)</f>
        <v>0</v>
      </c>
      <c r="M22" s="41">
        <f>IF(N22&gt;O22,1,0)</f>
        <v>0</v>
      </c>
      <c r="N22" s="45"/>
      <c r="O22" s="18"/>
      <c r="P22" s="18">
        <f>IF(O22&gt;N22,1,0)</f>
        <v>0</v>
      </c>
      <c r="Q22" s="18">
        <f>IF(R22&gt;S22,1,0)</f>
        <v>0</v>
      </c>
      <c r="R22" s="18"/>
      <c r="S22" s="18"/>
      <c r="T22" s="18">
        <f>IF(S22&gt;R22,1,0)</f>
        <v>0</v>
      </c>
      <c r="U22" s="18">
        <f>IF(V22&gt;W22,1,0)</f>
        <v>0</v>
      </c>
      <c r="V22" s="18"/>
      <c r="W22" s="18"/>
      <c r="X22" s="18">
        <f>IF(W22&gt;V22,1,0)</f>
        <v>0</v>
      </c>
      <c r="Y22" s="18">
        <f>IF(Z22&gt;AA22,1,0)</f>
        <v>0</v>
      </c>
      <c r="Z22" s="18"/>
      <c r="AA22" s="18"/>
      <c r="AB22">
        <f>IF(AA22&gt;Z22,1,0)</f>
        <v>0</v>
      </c>
    </row>
    <row r="23" spans="4:28" ht="18" customHeight="1" x14ac:dyDescent="0.25">
      <c r="D23" s="8" t="s">
        <v>122</v>
      </c>
      <c r="F23" s="18">
        <f>SUM(E18:E22)</f>
        <v>0</v>
      </c>
      <c r="G23" s="18">
        <f>SUM(H18:H22)</f>
        <v>0</v>
      </c>
      <c r="H23" s="18"/>
      <c r="I23" s="18"/>
      <c r="J23" s="18">
        <f>SUM(I18:I22)</f>
        <v>0</v>
      </c>
      <c r="K23" s="18">
        <f>SUM(L18:L22)</f>
        <v>0</v>
      </c>
      <c r="L23" s="18"/>
      <c r="M23" s="41"/>
      <c r="N23" s="45">
        <f>SUM(M18:M22)</f>
        <v>0</v>
      </c>
      <c r="O23" s="18">
        <f>SUM(P18:P22)</f>
        <v>0</v>
      </c>
      <c r="P23" s="18"/>
      <c r="Q23" s="18"/>
      <c r="R23" s="18">
        <f>SUM(Q18:Q22)</f>
        <v>0</v>
      </c>
      <c r="S23" s="18">
        <f>SUM(T18:T22)</f>
        <v>0</v>
      </c>
      <c r="T23" s="18"/>
      <c r="U23" s="18"/>
      <c r="V23" s="18">
        <f>SUM(U18:U22)</f>
        <v>0</v>
      </c>
      <c r="W23" s="18">
        <f>SUM(X18:X22)</f>
        <v>0</v>
      </c>
      <c r="X23" s="18"/>
      <c r="Y23" s="18"/>
      <c r="Z23" s="18">
        <f>SUM(Y18:Y22)</f>
        <v>0</v>
      </c>
      <c r="AA23" s="18">
        <f>SUM(AB18:AB22)</f>
        <v>0</v>
      </c>
    </row>
    <row r="24" spans="4:28" ht="18" customHeight="1" x14ac:dyDescent="0.25">
      <c r="D24" s="8" t="s">
        <v>46</v>
      </c>
      <c r="E24">
        <f>IF(F23&gt;G23,1,0)</f>
        <v>0</v>
      </c>
      <c r="F24" s="18">
        <f>SUM(F18:F22)-SUM(G18:G22)</f>
        <v>0</v>
      </c>
      <c r="G24" s="18">
        <f>SUM(G18:G22)-SUM(F18:F22)</f>
        <v>0</v>
      </c>
      <c r="H24" s="18">
        <f>IF(G23&gt;F23,1,0)</f>
        <v>0</v>
      </c>
      <c r="I24" s="18">
        <f>IF(J23&gt;K23,1,0)</f>
        <v>0</v>
      </c>
      <c r="J24" s="18">
        <f>SUM(J18:J22)-SUM(K18:K22)</f>
        <v>0</v>
      </c>
      <c r="K24" s="18">
        <f>SUM(K18:K22)-SUM(J18:J22)</f>
        <v>0</v>
      </c>
      <c r="L24" s="18">
        <f>IF(K23&gt;J23,1,0)</f>
        <v>0</v>
      </c>
      <c r="M24" s="41">
        <f>IF(N23&gt;O23,1,0)</f>
        <v>0</v>
      </c>
      <c r="N24" s="45">
        <f>SUM(N18:N22)-SUM(O18:O22)</f>
        <v>0</v>
      </c>
      <c r="O24" s="18">
        <f>SUM(O18:O22)-SUM(N18:N22)</f>
        <v>0</v>
      </c>
      <c r="P24" s="18">
        <f>IF(O23&gt;N23,1,0)</f>
        <v>0</v>
      </c>
      <c r="Q24" s="18">
        <f>IF(R23&gt;S23,1,0)</f>
        <v>0</v>
      </c>
      <c r="R24" s="18">
        <f>SUM(R18:R22)-SUM(S18:S22)</f>
        <v>0</v>
      </c>
      <c r="S24" s="18">
        <f>SUM(S18:S22)-SUM(R18:R22)</f>
        <v>0</v>
      </c>
      <c r="T24" s="18">
        <f>IF(S23&gt;R23,1,0)</f>
        <v>0</v>
      </c>
      <c r="U24" s="18">
        <f>IF(V23&gt;W23,1,0)</f>
        <v>0</v>
      </c>
      <c r="V24" s="18">
        <f>SUM(V18:V22)-SUM(W18:W22)</f>
        <v>0</v>
      </c>
      <c r="W24" s="18">
        <f>SUM(W18:W22)-SUM(V18:V22)</f>
        <v>0</v>
      </c>
      <c r="X24" s="18">
        <f>IF(W23&gt;V23,1,0)</f>
        <v>0</v>
      </c>
      <c r="Y24" s="18">
        <f>IF(Z23&gt;AA23,1,0)</f>
        <v>0</v>
      </c>
      <c r="Z24" s="18">
        <f>SUM(Z18:Z22)-SUM(AA18:AA22)</f>
        <v>0</v>
      </c>
      <c r="AA24" s="18">
        <f>SUM(AA18:AA22)-SUM(Z18:Z22)</f>
        <v>0</v>
      </c>
      <c r="AB24">
        <f>IF(AA23&gt;Z23,1,0)</f>
        <v>0</v>
      </c>
    </row>
    <row r="25" spans="4:28" x14ac:dyDescent="0.25">
      <c r="F25" s="9" t="s">
        <v>47</v>
      </c>
      <c r="G25" s="11"/>
      <c r="H25" s="6"/>
      <c r="I25" s="6"/>
      <c r="J25" s="9" t="s">
        <v>48</v>
      </c>
      <c r="K25" s="11"/>
      <c r="L25" s="6"/>
      <c r="M25" s="6"/>
      <c r="N25" s="46" t="s">
        <v>49</v>
      </c>
      <c r="O25" s="11"/>
      <c r="P25" s="6"/>
      <c r="Q25" s="6"/>
      <c r="R25" s="9" t="s">
        <v>50</v>
      </c>
      <c r="S25" s="11"/>
      <c r="T25" s="6"/>
      <c r="U25" s="6"/>
      <c r="V25" s="9" t="s">
        <v>47</v>
      </c>
      <c r="W25" s="11"/>
      <c r="X25" s="6"/>
      <c r="Y25" s="6"/>
      <c r="Z25" s="9" t="s">
        <v>51</v>
      </c>
      <c r="AA25" s="11"/>
    </row>
    <row r="27" spans="4:28" x14ac:dyDescent="0.25">
      <c r="F27" s="24" t="s">
        <v>143</v>
      </c>
    </row>
    <row r="28" spans="4:28" x14ac:dyDescent="0.25">
      <c r="F28" s="24" t="s">
        <v>144</v>
      </c>
    </row>
    <row r="29" spans="4:28" x14ac:dyDescent="0.25">
      <c r="F29" s="24" t="s">
        <v>145</v>
      </c>
    </row>
    <row r="30" spans="4:28" x14ac:dyDescent="0.25">
      <c r="F30" s="24" t="s">
        <v>146</v>
      </c>
    </row>
  </sheetData>
  <mergeCells count="4">
    <mergeCell ref="B11:D11"/>
    <mergeCell ref="J2:K2"/>
    <mergeCell ref="B9:D9"/>
    <mergeCell ref="B10:D10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R28"/>
  <sheetViews>
    <sheetView showZeros="0" workbookViewId="0">
      <selection activeCell="C15" sqref="C15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hidden="1" customWidth="1"/>
  </cols>
  <sheetData>
    <row r="1" spans="1:18" ht="22.5" x14ac:dyDescent="0.45">
      <c r="B1" s="28" t="str">
        <f>Info!$A$1</f>
        <v>Tournament Name Goes Here</v>
      </c>
    </row>
    <row r="2" spans="1:18" ht="13" x14ac:dyDescent="0.3">
      <c r="B2" s="34" t="s">
        <v>26</v>
      </c>
      <c r="C2" s="40" t="str">
        <f>Info!$A$2</f>
        <v>Date 1</v>
      </c>
    </row>
    <row r="3" spans="1:18" ht="15.5" x14ac:dyDescent="0.35">
      <c r="B3" s="34" t="s">
        <v>32</v>
      </c>
      <c r="C3" s="34" t="str">
        <f>VLOOKUP($C$5,Info,3,FALSE)</f>
        <v>Age/Division</v>
      </c>
      <c r="O3" s="2"/>
      <c r="R3" s="1" t="s">
        <v>52</v>
      </c>
    </row>
    <row r="4" spans="1:18" ht="15.5" x14ac:dyDescent="0.35">
      <c r="B4" s="2" t="s">
        <v>25</v>
      </c>
      <c r="C4" s="60" t="str">
        <f>Info!$B$15</f>
        <v>Pool EE</v>
      </c>
      <c r="D4" s="61"/>
    </row>
    <row r="5" spans="1:18" ht="15.5" x14ac:dyDescent="0.35">
      <c r="B5" s="2" t="s">
        <v>33</v>
      </c>
      <c r="C5" s="34">
        <v>5</v>
      </c>
    </row>
    <row r="7" spans="1:18" x14ac:dyDescent="0.25">
      <c r="F7" s="4" t="s">
        <v>60</v>
      </c>
      <c r="G7" s="5"/>
      <c r="J7" s="4" t="s">
        <v>155</v>
      </c>
      <c r="K7" s="5"/>
    </row>
    <row r="8" spans="1:18" x14ac:dyDescent="0.25">
      <c r="B8" s="9" t="s">
        <v>37</v>
      </c>
      <c r="C8" s="10"/>
      <c r="D8" s="10"/>
      <c r="E8" s="6"/>
      <c r="F8" s="12" t="s">
        <v>38</v>
      </c>
      <c r="G8" s="12" t="s">
        <v>39</v>
      </c>
      <c r="H8" s="12"/>
      <c r="I8" s="12"/>
      <c r="J8" s="12" t="s">
        <v>38</v>
      </c>
      <c r="K8" s="12" t="s">
        <v>39</v>
      </c>
      <c r="L8" s="12"/>
      <c r="M8" s="12"/>
      <c r="N8" s="12" t="s">
        <v>120</v>
      </c>
      <c r="O8" s="12" t="s">
        <v>61</v>
      </c>
      <c r="Q8" s="7" t="s">
        <v>36</v>
      </c>
      <c r="R8" s="7" t="s">
        <v>36</v>
      </c>
    </row>
    <row r="9" spans="1:18" ht="15.75" customHeight="1" x14ac:dyDescent="0.25">
      <c r="A9" s="25">
        <v>1</v>
      </c>
      <c r="B9" s="57" t="str">
        <f>IF(Info2!$F$15=5,Info2!$B$15,IF(Info2!$F$16=5,Info2!$B$16,IF(Info2!$F$17=5,Info2!$B$17,IF(Info2!$F$18=5,Info2!$B$18,IF(Info2!$F$19=5,Info2!$B$19,IF(Info2!$F$20=5,Info2!$B$20," "))))))</f>
        <v xml:space="preserve"> </v>
      </c>
      <c r="C9" s="58">
        <f>IF(Info2!$F$15=6,Info2!$B$15,IF(Info2!$F$16=6,Info2!$B$16,IF(Info2!$F$17=6,Info2!$B$17,IF(Info2!$F$18=6,Info2!$B$18,IF(Info2!$F$19=6,Info2!$B$19,IF(Info2!$F$20=6,Info2!$B$20," "))))))</f>
        <v>0</v>
      </c>
      <c r="D9" s="59">
        <f>IF(Info2!$F$15=6,Info2!$B$15,IF(Info2!$F$16=6,Info2!$B$16,IF(Info2!$F$17=6,Info2!$B$17,IF(Info2!$F$18=6,Info2!$B$18,IF(Info2!$F$19=6,Info2!$B$19,IF(Info2!$F$20=6,Info2!$B$20," "))))))</f>
        <v>0</v>
      </c>
      <c r="E9" s="17"/>
      <c r="F9" s="18">
        <f>SUM(E22,M22)</f>
        <v>0</v>
      </c>
      <c r="G9" s="18">
        <f>SUM(H22,P22)</f>
        <v>0</v>
      </c>
      <c r="H9" s="18"/>
      <c r="I9" s="18"/>
      <c r="J9" s="18">
        <f>SUM(F22,N22)</f>
        <v>0</v>
      </c>
      <c r="K9" s="18">
        <f>SUM(G22,O22)</f>
        <v>0</v>
      </c>
      <c r="L9" s="18"/>
      <c r="M9" s="18"/>
      <c r="N9" s="26" t="e">
        <f>J9/(J9+K9)</f>
        <v>#DIV/0!</v>
      </c>
      <c r="O9" s="18">
        <f>SUM(F23,N23)</f>
        <v>0</v>
      </c>
      <c r="Q9" s="17"/>
      <c r="R9" s="17"/>
    </row>
    <row r="10" spans="1:18" ht="15.75" customHeight="1" x14ac:dyDescent="0.25">
      <c r="A10" s="25">
        <v>2</v>
      </c>
      <c r="B10" s="57" t="str">
        <f>Info2!$F$7</f>
        <v xml:space="preserve"> </v>
      </c>
      <c r="C10" s="58"/>
      <c r="D10" s="59"/>
      <c r="E10" s="17"/>
      <c r="F10" s="18">
        <f>SUM(I22,P22)</f>
        <v>0</v>
      </c>
      <c r="G10" s="18">
        <f>SUM(L22,M22)</f>
        <v>0</v>
      </c>
      <c r="H10" s="18"/>
      <c r="I10" s="18"/>
      <c r="J10" s="18">
        <f>SUM(J22,O22)</f>
        <v>0</v>
      </c>
      <c r="K10" s="18">
        <f>SUM(K22,N22)</f>
        <v>0</v>
      </c>
      <c r="L10" s="18"/>
      <c r="M10" s="18"/>
      <c r="N10" s="26" t="e">
        <f>J10/(J10+K10)</f>
        <v>#DIV/0!</v>
      </c>
      <c r="O10" s="18">
        <f>SUM(J23,O23)</f>
        <v>0</v>
      </c>
      <c r="Q10" s="17"/>
      <c r="R10" s="17"/>
    </row>
    <row r="11" spans="1:18" ht="15.75" customHeight="1" x14ac:dyDescent="0.25">
      <c r="A11" s="25">
        <v>3</v>
      </c>
      <c r="B11" s="57" t="str">
        <f>Info2!$F$6</f>
        <v xml:space="preserve"> </v>
      </c>
      <c r="C11" s="58"/>
      <c r="D11" s="59"/>
      <c r="E11" s="17"/>
      <c r="F11" s="18">
        <f>SUM(H22,L22)</f>
        <v>0</v>
      </c>
      <c r="G11" s="18">
        <f>SUM(E22,I22)</f>
        <v>0</v>
      </c>
      <c r="H11" s="18"/>
      <c r="I11" s="18"/>
      <c r="J11" s="18">
        <f>SUM(G22,K22)</f>
        <v>0</v>
      </c>
      <c r="K11" s="18">
        <f>SUM(F22,J22)</f>
        <v>0</v>
      </c>
      <c r="L11" s="18"/>
      <c r="M11" s="18"/>
      <c r="N11" s="26" t="e">
        <f>J11/(J11+K11)</f>
        <v>#DIV/0!</v>
      </c>
      <c r="O11" s="18">
        <f>SUM(G23,K23)</f>
        <v>0</v>
      </c>
      <c r="Q11" s="17"/>
      <c r="R11" s="17"/>
    </row>
    <row r="15" spans="1:18" x14ac:dyDescent="0.25">
      <c r="F15" s="4" t="s">
        <v>62</v>
      </c>
      <c r="G15" s="5"/>
      <c r="H15" s="6"/>
      <c r="I15" s="6"/>
      <c r="J15" s="4" t="s">
        <v>63</v>
      </c>
      <c r="K15" s="5"/>
      <c r="L15" s="6"/>
      <c r="M15" s="6"/>
      <c r="N15" s="4" t="s">
        <v>64</v>
      </c>
      <c r="O15" s="5"/>
    </row>
    <row r="16" spans="1:18" x14ac:dyDescent="0.25">
      <c r="F16" s="7">
        <v>1</v>
      </c>
      <c r="G16" s="7">
        <v>3</v>
      </c>
      <c r="H16" s="7"/>
      <c r="I16" s="7"/>
      <c r="J16" s="7">
        <v>2</v>
      </c>
      <c r="K16" s="7">
        <v>3</v>
      </c>
      <c r="L16" s="7"/>
      <c r="M16" s="7"/>
      <c r="N16" s="7">
        <v>1</v>
      </c>
      <c r="O16" s="7">
        <v>2</v>
      </c>
    </row>
    <row r="17" spans="4:16" x14ac:dyDescent="0.25">
      <c r="D17" s="9" t="s">
        <v>157</v>
      </c>
      <c r="E17" s="25">
        <f t="shared" ref="E17:E22" si="0">IF(F17&gt;G17,1,0)</f>
        <v>0</v>
      </c>
      <c r="F17" s="18"/>
      <c r="G17" s="18"/>
      <c r="H17" s="18">
        <f t="shared" ref="H17:H22" si="1">IF(G17&gt;F17,1,0)</f>
        <v>0</v>
      </c>
      <c r="I17" s="18">
        <f t="shared" ref="I17:I22" si="2">IF(J17&gt;K17,1,0)</f>
        <v>0</v>
      </c>
      <c r="J17" s="18"/>
      <c r="K17" s="18"/>
      <c r="L17" s="18">
        <f t="shared" ref="L17:L22" si="3">IF(K17&gt;J17,1,0)</f>
        <v>0</v>
      </c>
      <c r="M17" s="18">
        <f t="shared" ref="M17:M22" si="4">IF(N17&gt;O17,1,0)</f>
        <v>0</v>
      </c>
      <c r="N17" s="18"/>
      <c r="O17" s="18"/>
      <c r="P17">
        <f t="shared" ref="P17:P22" si="5">IF(O17&gt;N17,1,0)</f>
        <v>0</v>
      </c>
    </row>
    <row r="18" spans="4:16" x14ac:dyDescent="0.25">
      <c r="D18" s="9" t="s">
        <v>158</v>
      </c>
      <c r="E18" s="25">
        <f t="shared" si="0"/>
        <v>0</v>
      </c>
      <c r="F18" s="18"/>
      <c r="G18" s="18"/>
      <c r="H18" s="18">
        <f t="shared" si="1"/>
        <v>0</v>
      </c>
      <c r="I18" s="18">
        <f t="shared" si="2"/>
        <v>0</v>
      </c>
      <c r="J18" s="18"/>
      <c r="K18" s="18"/>
      <c r="L18" s="18">
        <f t="shared" si="3"/>
        <v>0</v>
      </c>
      <c r="M18" s="18">
        <f t="shared" si="4"/>
        <v>0</v>
      </c>
      <c r="N18" s="18"/>
      <c r="O18" s="18"/>
      <c r="P18">
        <f t="shared" si="5"/>
        <v>0</v>
      </c>
    </row>
    <row r="19" spans="4:16" x14ac:dyDescent="0.25">
      <c r="D19" s="9" t="s">
        <v>159</v>
      </c>
      <c r="E19" s="25">
        <f t="shared" si="0"/>
        <v>0</v>
      </c>
      <c r="F19" s="18"/>
      <c r="G19" s="18"/>
      <c r="H19" s="18">
        <f t="shared" si="1"/>
        <v>0</v>
      </c>
      <c r="I19" s="18">
        <f t="shared" si="2"/>
        <v>0</v>
      </c>
      <c r="J19" s="18"/>
      <c r="K19" s="18"/>
      <c r="L19" s="18">
        <f t="shared" si="3"/>
        <v>0</v>
      </c>
      <c r="M19" s="18">
        <f t="shared" si="4"/>
        <v>0</v>
      </c>
      <c r="N19" s="18"/>
      <c r="O19" s="18"/>
      <c r="P19">
        <f t="shared" si="5"/>
        <v>0</v>
      </c>
    </row>
    <row r="20" spans="4:16" x14ac:dyDescent="0.25">
      <c r="D20" s="9" t="s">
        <v>160</v>
      </c>
      <c r="E20" s="25">
        <f t="shared" si="0"/>
        <v>0</v>
      </c>
      <c r="F20" s="18"/>
      <c r="G20" s="18"/>
      <c r="H20" s="18">
        <f t="shared" si="1"/>
        <v>0</v>
      </c>
      <c r="I20" s="18">
        <f t="shared" si="2"/>
        <v>0</v>
      </c>
      <c r="J20" s="18"/>
      <c r="K20" s="18"/>
      <c r="L20" s="18">
        <f t="shared" si="3"/>
        <v>0</v>
      </c>
      <c r="M20" s="18">
        <f t="shared" si="4"/>
        <v>0</v>
      </c>
      <c r="N20" s="18"/>
      <c r="O20" s="18"/>
      <c r="P20">
        <f t="shared" si="5"/>
        <v>0</v>
      </c>
    </row>
    <row r="21" spans="4:16" x14ac:dyDescent="0.25">
      <c r="D21" s="9" t="s">
        <v>161</v>
      </c>
      <c r="E21" s="25">
        <f t="shared" si="0"/>
        <v>0</v>
      </c>
      <c r="F21" s="18"/>
      <c r="G21" s="18"/>
      <c r="H21" s="18">
        <f t="shared" si="1"/>
        <v>0</v>
      </c>
      <c r="I21" s="18">
        <f t="shared" si="2"/>
        <v>0</v>
      </c>
      <c r="J21" s="18"/>
      <c r="K21" s="18"/>
      <c r="L21" s="18">
        <f t="shared" si="3"/>
        <v>0</v>
      </c>
      <c r="M21" s="18">
        <f t="shared" si="4"/>
        <v>0</v>
      </c>
      <c r="N21" s="18"/>
      <c r="O21" s="18"/>
      <c r="P21">
        <f t="shared" si="5"/>
        <v>0</v>
      </c>
    </row>
    <row r="22" spans="4:16" x14ac:dyDescent="0.25">
      <c r="D22" s="9" t="s">
        <v>156</v>
      </c>
      <c r="E22" s="25">
        <f t="shared" si="0"/>
        <v>0</v>
      </c>
      <c r="F22" s="18">
        <f>SUM(E17:E21)</f>
        <v>0</v>
      </c>
      <c r="G22" s="18">
        <f>SUM(H17:H21)</f>
        <v>0</v>
      </c>
      <c r="H22" s="18">
        <f t="shared" si="1"/>
        <v>0</v>
      </c>
      <c r="I22" s="18">
        <f t="shared" si="2"/>
        <v>0</v>
      </c>
      <c r="J22" s="18">
        <f>SUM(I17:I21)</f>
        <v>0</v>
      </c>
      <c r="K22" s="18">
        <f>SUM(L17:L21)</f>
        <v>0</v>
      </c>
      <c r="L22" s="18">
        <f t="shared" si="3"/>
        <v>0</v>
      </c>
      <c r="M22" s="18">
        <f t="shared" si="4"/>
        <v>0</v>
      </c>
      <c r="N22" s="18">
        <f>SUM(M17:M21)</f>
        <v>0</v>
      </c>
      <c r="O22" s="18">
        <f>SUM(P17:P21)</f>
        <v>0</v>
      </c>
      <c r="P22">
        <f t="shared" si="5"/>
        <v>0</v>
      </c>
    </row>
    <row r="23" spans="4:16" x14ac:dyDescent="0.25">
      <c r="D23" s="9" t="s">
        <v>56</v>
      </c>
      <c r="E23" s="25"/>
      <c r="F23" s="18">
        <f>SUM(F17:F21)-SUM(G17:G21)</f>
        <v>0</v>
      </c>
      <c r="G23" s="18">
        <f>SUM(G17:G21)-SUM(F17:F21)</f>
        <v>0</v>
      </c>
      <c r="H23" s="18"/>
      <c r="I23" s="18"/>
      <c r="J23" s="18">
        <f>SUM(J17:J21)-SUM(K17:K21)</f>
        <v>0</v>
      </c>
      <c r="K23" s="18">
        <f>SUM(K17:K21)-SUM(J17:J21)</f>
        <v>0</v>
      </c>
      <c r="L23" s="18"/>
      <c r="M23" s="18"/>
      <c r="N23" s="18">
        <f>SUM(N17:N21)-SUM(O17:O21)</f>
        <v>0</v>
      </c>
      <c r="O23" s="18">
        <f>SUM(O17:O21)-SUM(N17:N21)</f>
        <v>0</v>
      </c>
    </row>
    <row r="24" spans="4:16" x14ac:dyDescent="0.25">
      <c r="F24" s="9" t="s">
        <v>57</v>
      </c>
      <c r="G24" s="11"/>
      <c r="H24" s="6"/>
      <c r="I24" s="6"/>
      <c r="J24" s="9" t="s">
        <v>58</v>
      </c>
      <c r="K24" s="11"/>
      <c r="L24" s="6"/>
      <c r="M24" s="6"/>
      <c r="N24" s="9" t="s">
        <v>59</v>
      </c>
      <c r="O24" s="11"/>
    </row>
    <row r="26" spans="4:16" x14ac:dyDescent="0.25">
      <c r="F26" s="24" t="s">
        <v>194</v>
      </c>
    </row>
    <row r="27" spans="4:16" x14ac:dyDescent="0.25">
      <c r="F27" s="24" t="s">
        <v>195</v>
      </c>
    </row>
    <row r="28" spans="4:16" x14ac:dyDescent="0.25">
      <c r="F28" s="24" t="s">
        <v>196</v>
      </c>
    </row>
  </sheetData>
  <mergeCells count="4">
    <mergeCell ref="B9:D9"/>
    <mergeCell ref="B10:D10"/>
    <mergeCell ref="B11:D11"/>
    <mergeCell ref="C4:D4"/>
  </mergeCells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R28"/>
  <sheetViews>
    <sheetView showZeros="0" workbookViewId="0">
      <selection activeCell="N17" sqref="N17:O19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hidden="1" customWidth="1"/>
  </cols>
  <sheetData>
    <row r="1" spans="1:18" ht="22.5" x14ac:dyDescent="0.45">
      <c r="B1" s="28" t="str">
        <f>Info!$A$1</f>
        <v>Tournament Name Goes Here</v>
      </c>
    </row>
    <row r="2" spans="1:18" ht="13" x14ac:dyDescent="0.3">
      <c r="B2" s="34" t="s">
        <v>26</v>
      </c>
      <c r="C2" s="40" t="str">
        <f>Info!$A$2</f>
        <v>Date 1</v>
      </c>
    </row>
    <row r="3" spans="1:18" ht="15.5" x14ac:dyDescent="0.35">
      <c r="B3" s="34" t="s">
        <v>32</v>
      </c>
      <c r="C3" s="34" t="str">
        <f>VLOOKUP($C$5,Info,3,FALSE)</f>
        <v>Age/Division</v>
      </c>
      <c r="O3" s="2"/>
      <c r="R3" s="1" t="s">
        <v>52</v>
      </c>
    </row>
    <row r="4" spans="1:18" ht="15.5" x14ac:dyDescent="0.35">
      <c r="B4" s="2" t="s">
        <v>25</v>
      </c>
      <c r="C4" s="60" t="str">
        <f>Info!$B$15</f>
        <v>Pool EE</v>
      </c>
      <c r="D4" s="61"/>
    </row>
    <row r="5" spans="1:18" ht="15.5" x14ac:dyDescent="0.35">
      <c r="B5" s="2" t="s">
        <v>33</v>
      </c>
      <c r="C5" s="34">
        <v>6</v>
      </c>
    </row>
    <row r="7" spans="1:18" x14ac:dyDescent="0.25">
      <c r="F7" s="4" t="s">
        <v>60</v>
      </c>
      <c r="G7" s="5"/>
      <c r="J7" s="4" t="s">
        <v>155</v>
      </c>
      <c r="K7" s="5"/>
    </row>
    <row r="8" spans="1:18" x14ac:dyDescent="0.25">
      <c r="B8" s="9" t="s">
        <v>37</v>
      </c>
      <c r="C8" s="10"/>
      <c r="D8" s="10"/>
      <c r="E8" s="6"/>
      <c r="F8" s="12" t="s">
        <v>38</v>
      </c>
      <c r="G8" s="12" t="s">
        <v>39</v>
      </c>
      <c r="H8" s="12"/>
      <c r="I8" s="12"/>
      <c r="J8" s="12" t="s">
        <v>38</v>
      </c>
      <c r="K8" s="12" t="s">
        <v>39</v>
      </c>
      <c r="L8" s="12"/>
      <c r="M8" s="12"/>
      <c r="N8" s="12" t="s">
        <v>120</v>
      </c>
      <c r="O8" s="12" t="s">
        <v>61</v>
      </c>
      <c r="Q8" s="7" t="s">
        <v>36</v>
      </c>
      <c r="R8" s="7" t="s">
        <v>36</v>
      </c>
    </row>
    <row r="9" spans="1:18" ht="15.75" customHeight="1" x14ac:dyDescent="0.25">
      <c r="A9" s="25">
        <v>1</v>
      </c>
      <c r="B9" s="57">
        <f>IF(Info2!$F$15=6,Info2!$B$15,IF(Info2!$F$16=6,Info2!$B$16,IF(Info2!$F$17=6,Info2!$B$17,IF(Info2!$F$18=6,Info2!$B$18,IF(Info2!$F$19=6,Info2!$B$19,IF(Info2!$F$20=6,Info2!$B$20," "))))))</f>
        <v>0</v>
      </c>
      <c r="C9" s="58">
        <f>IF(Info2!$F$15=6,Info2!$B$15,IF(Info2!$F$16=6,Info2!$B$16,IF(Info2!$F$17=6,Info2!$B$17,IF(Info2!$F$18=6,Info2!$B$18,IF(Info2!$F$19=6,Info2!$B$19,IF(Info2!$F$20=6,Info2!$B$20," "))))))</f>
        <v>0</v>
      </c>
      <c r="D9" s="59">
        <f>IF(Info2!$F$15=6,Info2!$B$15,IF(Info2!$F$16=6,Info2!$B$16,IF(Info2!$F$17=6,Info2!$B$17,IF(Info2!$F$18=6,Info2!$B$18,IF(Info2!$F$19=6,Info2!$B$19,IF(Info2!$F$20=6,Info2!$B$20," "))))))</f>
        <v>0</v>
      </c>
      <c r="E9" s="17"/>
      <c r="F9" s="18">
        <f>SUM(E22,M22)</f>
        <v>0</v>
      </c>
      <c r="G9" s="18">
        <f>SUM(H22,P22)</f>
        <v>0</v>
      </c>
      <c r="H9" s="18"/>
      <c r="I9" s="18"/>
      <c r="J9" s="18">
        <f>SUM(F22,N22)</f>
        <v>0</v>
      </c>
      <c r="K9" s="18">
        <f>SUM(G22,O22)</f>
        <v>0</v>
      </c>
      <c r="L9" s="18"/>
      <c r="M9" s="18"/>
      <c r="N9" s="26" t="e">
        <f>J9/(J9+K9)</f>
        <v>#DIV/0!</v>
      </c>
      <c r="O9" s="18">
        <f>SUM(F23,N23)</f>
        <v>0</v>
      </c>
      <c r="Q9" s="17"/>
      <c r="R9" s="17"/>
    </row>
    <row r="10" spans="1:18" ht="15.75" customHeight="1" x14ac:dyDescent="0.25">
      <c r="A10" s="25">
        <v>2</v>
      </c>
      <c r="B10" s="57" t="str">
        <f>Info2!$F$8</f>
        <v xml:space="preserve"> </v>
      </c>
      <c r="C10" s="58"/>
      <c r="D10" s="59"/>
      <c r="E10" s="17"/>
      <c r="F10" s="18">
        <f>SUM(I22,P22)</f>
        <v>0</v>
      </c>
      <c r="G10" s="18">
        <f>SUM(L22,M22)</f>
        <v>0</v>
      </c>
      <c r="H10" s="18"/>
      <c r="I10" s="18"/>
      <c r="J10" s="18">
        <f>SUM(J22,O22)</f>
        <v>0</v>
      </c>
      <c r="K10" s="18">
        <f>SUM(K22,N22)</f>
        <v>0</v>
      </c>
      <c r="L10" s="18"/>
      <c r="M10" s="18"/>
      <c r="N10" s="26" t="e">
        <f>J10/(J10+K10)</f>
        <v>#DIV/0!</v>
      </c>
      <c r="O10" s="18">
        <f>SUM(J23,O23)</f>
        <v>0</v>
      </c>
      <c r="Q10" s="17"/>
      <c r="R10" s="17"/>
    </row>
    <row r="11" spans="1:18" ht="15.75" customHeight="1" x14ac:dyDescent="0.25">
      <c r="A11" s="25">
        <v>3</v>
      </c>
      <c r="B11" s="57" t="str">
        <f>Info2!$F$5</f>
        <v xml:space="preserve"> </v>
      </c>
      <c r="C11" s="58"/>
      <c r="D11" s="59"/>
      <c r="E11" s="17"/>
      <c r="F11" s="18">
        <f>SUM(H22,L22)</f>
        <v>0</v>
      </c>
      <c r="G11" s="18">
        <f>SUM(E22,I22)</f>
        <v>0</v>
      </c>
      <c r="H11" s="18"/>
      <c r="I11" s="18"/>
      <c r="J11" s="18">
        <f>SUM(G22,K22)</f>
        <v>0</v>
      </c>
      <c r="K11" s="18">
        <f>SUM(F22,J22)</f>
        <v>0</v>
      </c>
      <c r="L11" s="18"/>
      <c r="M11" s="18"/>
      <c r="N11" s="26" t="e">
        <f>J11/(J11+K11)</f>
        <v>#DIV/0!</v>
      </c>
      <c r="O11" s="18">
        <f>SUM(G23,K23)</f>
        <v>0</v>
      </c>
      <c r="Q11" s="17"/>
      <c r="R11" s="17"/>
    </row>
    <row r="15" spans="1:18" x14ac:dyDescent="0.25">
      <c r="F15" s="4" t="s">
        <v>62</v>
      </c>
      <c r="G15" s="5"/>
      <c r="H15" s="6"/>
      <c r="I15" s="6"/>
      <c r="J15" s="4" t="s">
        <v>63</v>
      </c>
      <c r="K15" s="5"/>
      <c r="L15" s="6"/>
      <c r="M15" s="6"/>
      <c r="N15" s="4" t="s">
        <v>64</v>
      </c>
      <c r="O15" s="5"/>
    </row>
    <row r="16" spans="1:18" x14ac:dyDescent="0.25">
      <c r="F16" s="7">
        <v>1</v>
      </c>
      <c r="G16" s="7">
        <v>3</v>
      </c>
      <c r="H16" s="7"/>
      <c r="I16" s="7"/>
      <c r="J16" s="7">
        <v>2</v>
      </c>
      <c r="K16" s="7">
        <v>3</v>
      </c>
      <c r="L16" s="7"/>
      <c r="M16" s="7"/>
      <c r="N16" s="7">
        <v>1</v>
      </c>
      <c r="O16" s="7">
        <v>2</v>
      </c>
    </row>
    <row r="17" spans="4:16" x14ac:dyDescent="0.25">
      <c r="D17" s="9" t="s">
        <v>157</v>
      </c>
      <c r="E17" s="25">
        <f t="shared" ref="E17:E22" si="0">IF(F17&gt;G17,1,0)</f>
        <v>0</v>
      </c>
      <c r="F17" s="18"/>
      <c r="G17" s="18"/>
      <c r="H17" s="18">
        <f t="shared" ref="H17:H22" si="1">IF(G17&gt;F17,1,0)</f>
        <v>0</v>
      </c>
      <c r="I17" s="18">
        <f t="shared" ref="I17:I22" si="2">IF(J17&gt;K17,1,0)</f>
        <v>0</v>
      </c>
      <c r="J17" s="18"/>
      <c r="K17" s="18"/>
      <c r="L17" s="18">
        <f t="shared" ref="L17:L22" si="3">IF(K17&gt;J17,1,0)</f>
        <v>0</v>
      </c>
      <c r="M17" s="18">
        <f t="shared" ref="M17:M22" si="4">IF(N17&gt;O17,1,0)</f>
        <v>0</v>
      </c>
      <c r="N17" s="18"/>
      <c r="O17" s="18"/>
      <c r="P17">
        <f t="shared" ref="P17:P22" si="5">IF(O17&gt;N17,1,0)</f>
        <v>0</v>
      </c>
    </row>
    <row r="18" spans="4:16" x14ac:dyDescent="0.25">
      <c r="D18" s="9" t="s">
        <v>158</v>
      </c>
      <c r="E18" s="25">
        <f t="shared" si="0"/>
        <v>0</v>
      </c>
      <c r="F18" s="18"/>
      <c r="G18" s="18"/>
      <c r="H18" s="18">
        <f t="shared" si="1"/>
        <v>0</v>
      </c>
      <c r="I18" s="18">
        <f t="shared" si="2"/>
        <v>0</v>
      </c>
      <c r="J18" s="18"/>
      <c r="K18" s="18"/>
      <c r="L18" s="18">
        <f t="shared" si="3"/>
        <v>0</v>
      </c>
      <c r="M18" s="18">
        <f t="shared" si="4"/>
        <v>0</v>
      </c>
      <c r="N18" s="18"/>
      <c r="O18" s="18"/>
      <c r="P18">
        <f t="shared" si="5"/>
        <v>0</v>
      </c>
    </row>
    <row r="19" spans="4:16" x14ac:dyDescent="0.25">
      <c r="D19" s="9" t="s">
        <v>159</v>
      </c>
      <c r="E19" s="25">
        <f t="shared" si="0"/>
        <v>0</v>
      </c>
      <c r="F19" s="18"/>
      <c r="G19" s="18"/>
      <c r="H19" s="18">
        <f t="shared" si="1"/>
        <v>0</v>
      </c>
      <c r="I19" s="18">
        <f t="shared" si="2"/>
        <v>0</v>
      </c>
      <c r="J19" s="18"/>
      <c r="K19" s="18"/>
      <c r="L19" s="18">
        <f t="shared" si="3"/>
        <v>0</v>
      </c>
      <c r="M19" s="18">
        <f t="shared" si="4"/>
        <v>0</v>
      </c>
      <c r="N19" s="18"/>
      <c r="O19" s="18"/>
      <c r="P19">
        <f t="shared" si="5"/>
        <v>0</v>
      </c>
    </row>
    <row r="20" spans="4:16" x14ac:dyDescent="0.25">
      <c r="D20" s="9" t="s">
        <v>160</v>
      </c>
      <c r="E20" s="25">
        <f t="shared" si="0"/>
        <v>0</v>
      </c>
      <c r="F20" s="18"/>
      <c r="G20" s="18"/>
      <c r="H20" s="18">
        <f t="shared" si="1"/>
        <v>0</v>
      </c>
      <c r="I20" s="18">
        <f t="shared" si="2"/>
        <v>0</v>
      </c>
      <c r="J20" s="18"/>
      <c r="K20" s="18"/>
      <c r="L20" s="18">
        <f t="shared" si="3"/>
        <v>0</v>
      </c>
      <c r="M20" s="18">
        <f t="shared" si="4"/>
        <v>0</v>
      </c>
      <c r="N20" s="18"/>
      <c r="O20" s="18"/>
      <c r="P20">
        <f t="shared" si="5"/>
        <v>0</v>
      </c>
    </row>
    <row r="21" spans="4:16" x14ac:dyDescent="0.25">
      <c r="D21" s="9" t="s">
        <v>161</v>
      </c>
      <c r="E21" s="25">
        <f t="shared" si="0"/>
        <v>0</v>
      </c>
      <c r="F21" s="18"/>
      <c r="G21" s="18"/>
      <c r="H21" s="18">
        <f t="shared" si="1"/>
        <v>0</v>
      </c>
      <c r="I21" s="18">
        <f t="shared" si="2"/>
        <v>0</v>
      </c>
      <c r="J21" s="18"/>
      <c r="K21" s="18"/>
      <c r="L21" s="18">
        <f t="shared" si="3"/>
        <v>0</v>
      </c>
      <c r="M21" s="18">
        <f t="shared" si="4"/>
        <v>0</v>
      </c>
      <c r="N21" s="18"/>
      <c r="O21" s="18"/>
      <c r="P21">
        <f t="shared" si="5"/>
        <v>0</v>
      </c>
    </row>
    <row r="22" spans="4:16" x14ac:dyDescent="0.25">
      <c r="D22" s="9" t="s">
        <v>156</v>
      </c>
      <c r="E22" s="25">
        <f t="shared" si="0"/>
        <v>0</v>
      </c>
      <c r="F22" s="18">
        <f>SUM(E17:E21)</f>
        <v>0</v>
      </c>
      <c r="G22" s="18">
        <f>SUM(H17:H21)</f>
        <v>0</v>
      </c>
      <c r="H22" s="18">
        <f t="shared" si="1"/>
        <v>0</v>
      </c>
      <c r="I22" s="18">
        <f t="shared" si="2"/>
        <v>0</v>
      </c>
      <c r="J22" s="18">
        <f>SUM(I17:I21)</f>
        <v>0</v>
      </c>
      <c r="K22" s="18">
        <f>SUM(L17:L21)</f>
        <v>0</v>
      </c>
      <c r="L22" s="18">
        <f t="shared" si="3"/>
        <v>0</v>
      </c>
      <c r="M22" s="18">
        <f t="shared" si="4"/>
        <v>0</v>
      </c>
      <c r="N22" s="18">
        <f>SUM(M17:M21)</f>
        <v>0</v>
      </c>
      <c r="O22" s="18">
        <f>SUM(P17:P21)</f>
        <v>0</v>
      </c>
      <c r="P22">
        <f t="shared" si="5"/>
        <v>0</v>
      </c>
    </row>
    <row r="23" spans="4:16" x14ac:dyDescent="0.25">
      <c r="D23" s="9" t="s">
        <v>56</v>
      </c>
      <c r="E23" s="25"/>
      <c r="F23" s="18">
        <f>SUM(F17:F21)-SUM(G17:G21)</f>
        <v>0</v>
      </c>
      <c r="G23" s="18">
        <f>SUM(G17:G21)-SUM(F17:F21)</f>
        <v>0</v>
      </c>
      <c r="H23" s="18"/>
      <c r="I23" s="18"/>
      <c r="J23" s="18">
        <f>SUM(J17:J21)-SUM(K17:K21)</f>
        <v>0</v>
      </c>
      <c r="K23" s="18">
        <f>SUM(K17:K21)-SUM(J17:J21)</f>
        <v>0</v>
      </c>
      <c r="L23" s="18"/>
      <c r="M23" s="18"/>
      <c r="N23" s="18">
        <f>SUM(N17:N21)-SUM(O17:O21)</f>
        <v>0</v>
      </c>
      <c r="O23" s="18">
        <f>SUM(O17:O21)-SUM(N17:N21)</f>
        <v>0</v>
      </c>
    </row>
    <row r="24" spans="4:16" x14ac:dyDescent="0.25">
      <c r="F24" s="9" t="s">
        <v>57</v>
      </c>
      <c r="G24" s="11"/>
      <c r="H24" s="6"/>
      <c r="I24" s="6"/>
      <c r="J24" s="9" t="s">
        <v>58</v>
      </c>
      <c r="K24" s="11"/>
      <c r="L24" s="6"/>
      <c r="M24" s="6"/>
      <c r="N24" s="9" t="s">
        <v>59</v>
      </c>
      <c r="O24" s="11"/>
    </row>
    <row r="26" spans="4:16" x14ac:dyDescent="0.25">
      <c r="F26" s="24" t="s">
        <v>197</v>
      </c>
    </row>
    <row r="27" spans="4:16" x14ac:dyDescent="0.25">
      <c r="F27" s="24" t="s">
        <v>198</v>
      </c>
    </row>
    <row r="28" spans="4:16" x14ac:dyDescent="0.25">
      <c r="F28" s="24" t="s">
        <v>199</v>
      </c>
    </row>
  </sheetData>
  <mergeCells count="4">
    <mergeCell ref="C4:D4"/>
    <mergeCell ref="B9:D9"/>
    <mergeCell ref="B10:D10"/>
    <mergeCell ref="B11:D11"/>
  </mergeCells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D33"/>
  <sheetViews>
    <sheetView topLeftCell="A7" zoomScale="125" workbookViewId="0">
      <selection activeCell="E32" sqref="E32"/>
    </sheetView>
  </sheetViews>
  <sheetFormatPr defaultColWidth="8.81640625" defaultRowHeight="12.5" x14ac:dyDescent="0.25"/>
  <cols>
    <col min="1" max="3" width="8.81640625" customWidth="1"/>
    <col min="4" max="4" width="30" customWidth="1"/>
  </cols>
  <sheetData>
    <row r="3" spans="2:4" x14ac:dyDescent="0.25">
      <c r="B3" s="37" t="s">
        <v>112</v>
      </c>
    </row>
    <row r="6" spans="2:4" x14ac:dyDescent="0.25">
      <c r="B6" t="s">
        <v>65</v>
      </c>
      <c r="D6" t="str">
        <f>IF(AA!$R$9=1,AA!$B$9,IF(AA!$R$10=1,AA!$B$10,IF(AA!$R$11=1,AA!$B$11,IF(AA!$R$12=1,AA!$B$12," "))))</f>
        <v xml:space="preserve"> </v>
      </c>
    </row>
    <row r="7" spans="2:4" x14ac:dyDescent="0.25">
      <c r="B7" t="s">
        <v>66</v>
      </c>
      <c r="D7" t="str">
        <f>IF(BB!$R$9=1,BB!$B$9,IF(BB!$R$10=1,BB!$B$10,IF(BB!$R$11=1,BB!$B$11,IF(BB!$R$12=1,BB!$B$12," "))))</f>
        <v xml:space="preserve"> </v>
      </c>
    </row>
    <row r="8" spans="2:4" x14ac:dyDescent="0.25">
      <c r="B8" t="s">
        <v>30</v>
      </c>
      <c r="D8" t="str">
        <f>IF(CC!$R$9=1,CC!$B$9,IF(CC!$R$10=1,CC!$B$10,IF(CC!$R$11=1,CC!$B$11,IF(CC!$R$12=1,CC!$B$12," "))))</f>
        <v xml:space="preserve"> </v>
      </c>
    </row>
    <row r="9" spans="2:4" x14ac:dyDescent="0.25">
      <c r="B9" t="s">
        <v>92</v>
      </c>
      <c r="D9" t="str">
        <f>IF(DD!$R$9=1,DD!$B$9,IF(DD!$R$10=1,DD!$B$10,IF(DD!$R$11=1,DD!$B$11,IF(DD!$R$12=1,DD!$B$12," "))))</f>
        <v xml:space="preserve"> </v>
      </c>
    </row>
    <row r="11" spans="2:4" x14ac:dyDescent="0.25">
      <c r="B11" t="s">
        <v>68</v>
      </c>
      <c r="D11" t="str">
        <f>IF(AA!$R$9=2,AA!$B$9,IF(AA!$R$10=2,AA!$B$10,IF(AA!$R$11=2,AA!$B$11,IF(AA!$R$12=2,AA!$B$12," "))))</f>
        <v xml:space="preserve"> </v>
      </c>
    </row>
    <row r="12" spans="2:4" x14ac:dyDescent="0.25">
      <c r="B12" t="s">
        <v>67</v>
      </c>
      <c r="D12" t="str">
        <f>IF(BB!$R$9=2,BB!$B$9,IF(BB!$R$10=2,BB!$B$10,IF(BB!$R$11=2,BB!$B$11,IF(BB!$R$12=2,BB!$B$12," "))))</f>
        <v xml:space="preserve"> </v>
      </c>
    </row>
    <row r="13" spans="2:4" x14ac:dyDescent="0.25">
      <c r="B13" t="s">
        <v>31</v>
      </c>
      <c r="D13" t="str">
        <f>IF(CC!$R$9=2,CC!$B$9,IF(CC!$R$10=2,CC!$B$10,IF(CC!$R$11=2,CC!$B$11,IF(CC!$R$12=2,CC!$B$12," "))))</f>
        <v xml:space="preserve"> </v>
      </c>
    </row>
    <row r="14" spans="2:4" x14ac:dyDescent="0.25">
      <c r="B14" t="s">
        <v>93</v>
      </c>
      <c r="D14" t="str">
        <f>IF(DD!$R$9=2,DD!$B$9,IF(DD!$R$10=2,DD!$B$10,IF(DD!$R$11=2,DD!$B$11,IF(DD!$R$12=2,DD!$B$12," "))))</f>
        <v xml:space="preserve"> </v>
      </c>
    </row>
    <row r="16" spans="2:4" x14ac:dyDescent="0.25">
      <c r="B16" t="s">
        <v>17</v>
      </c>
      <c r="D16" t="str">
        <f>IF(AA!$R$9=3,AA!$B$9,IF(AA!$R$10=3,AA!$B$10,IF(AA!$R$11=3,AA!$B$11,IF(AA!$R$12=3,AA!$B$12," "))))</f>
        <v xml:space="preserve"> </v>
      </c>
    </row>
    <row r="17" spans="2:4" x14ac:dyDescent="0.25">
      <c r="B17" t="s">
        <v>18</v>
      </c>
      <c r="D17" t="str">
        <f>IF(BB!$R$9=3,BB!$B$9,IF(BB!$R$10=3,BB!$B$10,IF(BB!$R$11=3,BB!$B$11,IF(BB!$R$12=3,BB!$B$12," "))))</f>
        <v xml:space="preserve"> </v>
      </c>
    </row>
    <row r="18" spans="2:4" x14ac:dyDescent="0.25">
      <c r="B18" t="s">
        <v>11</v>
      </c>
      <c r="D18" t="str">
        <f>IF(CC!$R$9=3,CC!$B$9,IF(CC!$R$10=3,CC!$B$10,IF(CC!$R$11=3,CC!$B$11,IF(CC!$R$12=3,CC!$B$12," "))))</f>
        <v xml:space="preserve"> </v>
      </c>
    </row>
    <row r="19" spans="2:4" x14ac:dyDescent="0.25">
      <c r="B19" t="s">
        <v>94</v>
      </c>
      <c r="D19" t="str">
        <f>IF(DD!$R$9=3,DD!$B$9,IF(DD!$R$10=3,DD!$B$10,IF(DD!$R$11=3,DD!$B$11,IF(DD!$R$12=3,DD!$B$12," "))))</f>
        <v xml:space="preserve"> </v>
      </c>
    </row>
    <row r="21" spans="2:4" x14ac:dyDescent="0.25">
      <c r="B21" t="s">
        <v>20</v>
      </c>
      <c r="D21" t="str">
        <f>IF(AA!$R$9=4,AA!$B$9,IF(AA!$R$10=4,AA!$B$10,IF(AA!$R$11=4,AA!$B$11,IF(AA!$R$12=4,AA!$B$12," "))))</f>
        <v xml:space="preserve"> </v>
      </c>
    </row>
    <row r="22" spans="2:4" x14ac:dyDescent="0.25">
      <c r="B22" t="s">
        <v>19</v>
      </c>
      <c r="D22" t="str">
        <f>IF(BB!$R$9=4,BB!$B$9,IF(BB!$R$10=4,BB!$B$10,IF(BB!$R$11=4,BB!$B$11,IF(BB!$R$12=4,BB!$B$12," "))))</f>
        <v xml:space="preserve"> </v>
      </c>
    </row>
    <row r="23" spans="2:4" x14ac:dyDescent="0.25">
      <c r="B23" t="s">
        <v>21</v>
      </c>
      <c r="D23" t="str">
        <f>IF(CC!$R$9=4,CC!$B$9,IF(CC!$R$10=4,CC!$B$10,IF(CC!$R$11=4,CC!$B$11,IF(CC!$R$12=4,CC!$B$12," "))))</f>
        <v xml:space="preserve"> </v>
      </c>
    </row>
    <row r="24" spans="2:4" x14ac:dyDescent="0.25">
      <c r="B24" t="s">
        <v>95</v>
      </c>
      <c r="D24" t="str">
        <f>IF(DD!$R$9=4,DD!$B$9,IF(DD!$R$10=4,DD!$B$10,IF(DD!$R$11=4,DD!$B$11,IF(DD!$R$12=4,DD!$B$12," "))))</f>
        <v xml:space="preserve"> </v>
      </c>
    </row>
    <row r="26" spans="2:4" x14ac:dyDescent="0.25">
      <c r="B26" t="s">
        <v>96</v>
      </c>
      <c r="D26" t="str">
        <f>IF(EE!$R$9=1,EE!$B$9,IF(EE!$R$10=1,EE!$B$10,IF(EE!$R$11=1,EE!$B$11,IF(EE!$R$12=1,EE!$B$12," "))))</f>
        <v xml:space="preserve"> </v>
      </c>
    </row>
    <row r="27" spans="2:4" x14ac:dyDescent="0.25">
      <c r="B27" t="s">
        <v>97</v>
      </c>
      <c r="D27" t="str">
        <f>IF(FF!$R$9=1,FF!$B$9,IF(FF!$R$10=1,FF!$B$10,IF(FF!$R$11=1,FF!$B$11,IF(FF!$R$12=1,FF!$B$12," "))))</f>
        <v xml:space="preserve"> </v>
      </c>
    </row>
    <row r="29" spans="2:4" x14ac:dyDescent="0.25">
      <c r="B29" t="s">
        <v>98</v>
      </c>
      <c r="D29" t="str">
        <f>IF(EE!$R$9=2,EE!$B$9,IF(EE!$R$10=2,EE!$B$10,IF(EE!$R$11=2,EE!$B$11,IF(EE!$R$12=2,EE!$B$12," "))))</f>
        <v xml:space="preserve"> </v>
      </c>
    </row>
    <row r="30" spans="2:4" x14ac:dyDescent="0.25">
      <c r="B30" t="s">
        <v>99</v>
      </c>
      <c r="D30" t="str">
        <f>IF(FF!$R$9=2,FF!$B$9,IF(FF!$R$10=2,FF!$B$10,IF(FF!$R$11=2,FF!$B$11,IF(FF!$R$12=2,FF!$B$12," "))))</f>
        <v xml:space="preserve"> </v>
      </c>
    </row>
    <row r="32" spans="2:4" x14ac:dyDescent="0.25">
      <c r="B32" t="s">
        <v>100</v>
      </c>
      <c r="D32" t="str">
        <f>IF(EE!$R$9=3,EE!$B$9,IF(EE!$R$10=3,EE!$B$10,IF(EE!$R$11=3,EE!$B$11,IF(EE!$R$12=3,EE!$B$12," "))))</f>
        <v xml:space="preserve"> </v>
      </c>
    </row>
    <row r="33" spans="2:4" x14ac:dyDescent="0.25">
      <c r="B33" t="s">
        <v>101</v>
      </c>
      <c r="D33" t="str">
        <f>IF(FF!$R$9=3,FF!$B$9,IF(FF!$R$10=3,FF!$B$10,IF(FF!$R$11=3,FF!$B$11,IF(FF!$R$12=3,FF!$B$12," "))))</f>
        <v xml:space="preserve"> </v>
      </c>
    </row>
  </sheetData>
  <phoneticPr fontId="0" type="noConversion"/>
  <printOptions gridLines="1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35"/>
  </sheetPr>
  <dimension ref="B1:M35"/>
  <sheetViews>
    <sheetView zoomScale="90" zoomScaleNormal="90" workbookViewId="0">
      <selection activeCell="P33" sqref="P33"/>
    </sheetView>
  </sheetViews>
  <sheetFormatPr defaultColWidth="8.81640625" defaultRowHeight="12.5" x14ac:dyDescent="0.25"/>
  <cols>
    <col min="1" max="11" width="8.81640625" customWidth="1"/>
    <col min="12" max="12" width="11" customWidth="1"/>
    <col min="13" max="13" width="4.26953125" customWidth="1"/>
  </cols>
  <sheetData>
    <row r="1" spans="2:10" ht="23" x14ac:dyDescent="0.5">
      <c r="B1" s="19" t="str">
        <f>Info!$A$1</f>
        <v>Tournament Name Goes Here</v>
      </c>
    </row>
    <row r="3" spans="2:10" ht="13" x14ac:dyDescent="0.3">
      <c r="B3" s="36" t="s">
        <v>26</v>
      </c>
      <c r="C3" s="27" t="str">
        <f>Info!$B$2</f>
        <v>Date 2</v>
      </c>
    </row>
    <row r="4" spans="2:10" ht="13" x14ac:dyDescent="0.3">
      <c r="B4" s="34" t="s">
        <v>27</v>
      </c>
      <c r="C4" s="3" t="str">
        <f>Info!$C$5</f>
        <v>Age/Division</v>
      </c>
    </row>
    <row r="5" spans="2:10" ht="13" x14ac:dyDescent="0.3">
      <c r="B5" s="36" t="s">
        <v>28</v>
      </c>
      <c r="C5" s="37" t="s">
        <v>22</v>
      </c>
    </row>
    <row r="6" spans="2:10" ht="13" x14ac:dyDescent="0.3">
      <c r="B6" s="36" t="s">
        <v>29</v>
      </c>
      <c r="C6" s="37" t="s">
        <v>104</v>
      </c>
    </row>
    <row r="8" spans="2:10" ht="13" thickBot="1" x14ac:dyDescent="0.3">
      <c r="B8" s="20" t="str">
        <f>Info3!$D$6</f>
        <v xml:space="preserve"> </v>
      </c>
      <c r="C8" s="20"/>
      <c r="D8" s="20"/>
    </row>
    <row r="9" spans="2:10" ht="13" thickTop="1" x14ac:dyDescent="0.25">
      <c r="B9" s="37" t="s">
        <v>65</v>
      </c>
      <c r="D9" s="21"/>
    </row>
    <row r="10" spans="2:10" ht="13" thickBot="1" x14ac:dyDescent="0.3">
      <c r="B10" s="37" t="s">
        <v>105</v>
      </c>
      <c r="C10" t="s">
        <v>73</v>
      </c>
      <c r="D10" s="22"/>
      <c r="E10" s="20"/>
      <c r="F10" s="20"/>
      <c r="G10" s="20"/>
    </row>
    <row r="11" spans="2:10" ht="13" thickTop="1" x14ac:dyDescent="0.25">
      <c r="B11" s="37" t="s">
        <v>108</v>
      </c>
      <c r="D11" s="22"/>
      <c r="G11" s="21"/>
    </row>
    <row r="12" spans="2:10" ht="13" thickBot="1" x14ac:dyDescent="0.3">
      <c r="B12" s="20" t="str">
        <f>Info3!$D$12</f>
        <v xml:space="preserve"> </v>
      </c>
      <c r="C12" s="20"/>
      <c r="D12" s="23"/>
      <c r="E12" s="37" t="s">
        <v>105</v>
      </c>
      <c r="F12" s="37" t="s">
        <v>77</v>
      </c>
      <c r="G12" s="22"/>
    </row>
    <row r="13" spans="2:10" ht="13.5" thickTop="1" thickBot="1" x14ac:dyDescent="0.3">
      <c r="B13" s="37" t="s">
        <v>67</v>
      </c>
      <c r="G13" s="22"/>
      <c r="H13" s="20"/>
      <c r="I13" s="20"/>
      <c r="J13" s="20"/>
    </row>
    <row r="14" spans="2:10" ht="13" thickTop="1" x14ac:dyDescent="0.25">
      <c r="B14" s="37"/>
      <c r="G14" s="22"/>
      <c r="H14" s="24"/>
      <c r="J14" s="21"/>
    </row>
    <row r="15" spans="2:10" ht="13" thickBot="1" x14ac:dyDescent="0.3">
      <c r="B15" s="20" t="str">
        <f>Info3!$D$9</f>
        <v xml:space="preserve"> </v>
      </c>
      <c r="C15" s="20"/>
      <c r="D15" s="20"/>
      <c r="E15" t="s">
        <v>113</v>
      </c>
      <c r="G15" s="22"/>
      <c r="J15" s="22"/>
    </row>
    <row r="16" spans="2:10" ht="13" thickTop="1" x14ac:dyDescent="0.25">
      <c r="B16" s="37" t="s">
        <v>92</v>
      </c>
      <c r="D16" s="21"/>
      <c r="G16" s="22"/>
      <c r="J16" s="22"/>
    </row>
    <row r="17" spans="2:13" ht="13" thickBot="1" x14ac:dyDescent="0.3">
      <c r="B17" s="37" t="s">
        <v>105</v>
      </c>
      <c r="C17" s="37" t="s">
        <v>75</v>
      </c>
      <c r="D17" s="22"/>
      <c r="E17" s="20"/>
      <c r="F17" s="20"/>
      <c r="G17" s="23"/>
      <c r="J17" s="22"/>
    </row>
    <row r="18" spans="2:13" ht="13" thickTop="1" x14ac:dyDescent="0.25">
      <c r="B18" t="s">
        <v>113</v>
      </c>
      <c r="D18" s="22"/>
      <c r="F18" s="24"/>
      <c r="J18" s="22"/>
    </row>
    <row r="19" spans="2:13" ht="13" thickBot="1" x14ac:dyDescent="0.3">
      <c r="B19" s="20" t="str">
        <f>Info3!$D$13</f>
        <v xml:space="preserve"> </v>
      </c>
      <c r="C19" s="20"/>
      <c r="D19" s="23"/>
      <c r="J19" s="22"/>
    </row>
    <row r="20" spans="2:13" ht="13.5" thickTop="1" thickBot="1" x14ac:dyDescent="0.3">
      <c r="B20" s="53" t="s">
        <v>31</v>
      </c>
      <c r="C20" s="52"/>
      <c r="H20" s="24" t="s">
        <v>105</v>
      </c>
      <c r="I20" s="37" t="s">
        <v>103</v>
      </c>
      <c r="J20" s="22"/>
    </row>
    <row r="21" spans="2:13" ht="13" thickTop="1" x14ac:dyDescent="0.25">
      <c r="H21" t="s">
        <v>153</v>
      </c>
      <c r="J21" s="22"/>
      <c r="K21" s="50"/>
      <c r="L21" s="38"/>
      <c r="M21" s="38"/>
    </row>
    <row r="22" spans="2:13" ht="13" thickBot="1" x14ac:dyDescent="0.3">
      <c r="B22" s="20" t="str">
        <f>Info3!$D$7</f>
        <v xml:space="preserve"> </v>
      </c>
      <c r="C22" s="20"/>
      <c r="D22" s="20"/>
      <c r="H22" t="s">
        <v>154</v>
      </c>
      <c r="J22" s="22"/>
    </row>
    <row r="23" spans="2:13" ht="13" thickTop="1" x14ac:dyDescent="0.25">
      <c r="B23" s="37" t="s">
        <v>66</v>
      </c>
      <c r="D23" s="21"/>
      <c r="J23" s="22"/>
    </row>
    <row r="24" spans="2:13" ht="13" thickBot="1" x14ac:dyDescent="0.3">
      <c r="B24" s="37" t="s">
        <v>106</v>
      </c>
      <c r="C24" t="s">
        <v>73</v>
      </c>
      <c r="D24" s="22"/>
      <c r="E24" s="20"/>
      <c r="F24" s="20"/>
      <c r="G24" s="20"/>
      <c r="J24" s="22"/>
    </row>
    <row r="25" spans="2:13" ht="13" thickTop="1" x14ac:dyDescent="0.25">
      <c r="B25" s="37" t="s">
        <v>109</v>
      </c>
      <c r="D25" s="22"/>
      <c r="E25" s="24"/>
      <c r="G25" s="21"/>
      <c r="J25" s="22"/>
    </row>
    <row r="26" spans="2:13" ht="13" thickBot="1" x14ac:dyDescent="0.3">
      <c r="B26" s="20" t="str">
        <f>Info3!$D$11</f>
        <v xml:space="preserve"> </v>
      </c>
      <c r="C26" s="20"/>
      <c r="D26" s="23"/>
      <c r="E26" s="37" t="s">
        <v>106</v>
      </c>
      <c r="F26" s="37" t="s">
        <v>77</v>
      </c>
      <c r="G26" s="22"/>
      <c r="J26" s="22"/>
    </row>
    <row r="27" spans="2:13" ht="13.5" thickTop="1" thickBot="1" x14ac:dyDescent="0.3">
      <c r="B27" s="37" t="s">
        <v>68</v>
      </c>
      <c r="G27" s="22"/>
      <c r="H27" s="20"/>
      <c r="I27" s="20"/>
      <c r="J27" s="23"/>
    </row>
    <row r="28" spans="2:13" ht="13" thickTop="1" x14ac:dyDescent="0.25">
      <c r="B28" s="37"/>
      <c r="G28" s="22"/>
      <c r="H28" s="24"/>
    </row>
    <row r="29" spans="2:13" ht="13" thickBot="1" x14ac:dyDescent="0.3">
      <c r="B29" s="20" t="str">
        <f>Info3!$D$8</f>
        <v xml:space="preserve"> </v>
      </c>
      <c r="C29" s="20"/>
      <c r="D29" s="20"/>
      <c r="E29" t="s">
        <v>113</v>
      </c>
      <c r="G29" s="22"/>
    </row>
    <row r="30" spans="2:13" ht="13" thickTop="1" x14ac:dyDescent="0.25">
      <c r="B30" s="37" t="s">
        <v>30</v>
      </c>
      <c r="D30" s="21"/>
      <c r="G30" s="22"/>
    </row>
    <row r="31" spans="2:13" ht="13" thickBot="1" x14ac:dyDescent="0.3">
      <c r="B31" s="37" t="s">
        <v>106</v>
      </c>
      <c r="C31" s="37" t="s">
        <v>75</v>
      </c>
      <c r="D31" s="22"/>
      <c r="E31" s="20"/>
      <c r="F31" s="20"/>
      <c r="G31" s="23"/>
    </row>
    <row r="32" spans="2:13" ht="13" thickTop="1" x14ac:dyDescent="0.25">
      <c r="B32" t="s">
        <v>113</v>
      </c>
      <c r="D32" s="22"/>
      <c r="E32" s="24"/>
    </row>
    <row r="33" spans="2:8" ht="13" thickBot="1" x14ac:dyDescent="0.3">
      <c r="B33" s="20" t="str">
        <f>Info3!$D$14</f>
        <v xml:space="preserve"> </v>
      </c>
      <c r="C33" s="20"/>
      <c r="D33" s="23"/>
    </row>
    <row r="34" spans="2:8" ht="14" thickTop="1" thickBot="1" x14ac:dyDescent="0.35">
      <c r="B34" s="53" t="s">
        <v>93</v>
      </c>
      <c r="C34" s="52"/>
      <c r="F34" s="51"/>
      <c r="G34" s="52"/>
      <c r="H34" s="34" t="s">
        <v>163</v>
      </c>
    </row>
    <row r="35" spans="2:8" ht="13" thickTop="1" x14ac:dyDescent="0.25"/>
  </sheetData>
  <pageMargins left="0.75" right="0.75" top="1" bottom="1" header="0.5" footer="0.5"/>
  <pageSetup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35"/>
  </sheetPr>
  <dimension ref="B1:M35"/>
  <sheetViews>
    <sheetView zoomScale="90" zoomScaleNormal="90" workbookViewId="0">
      <selection activeCell="J8" sqref="J8"/>
    </sheetView>
  </sheetViews>
  <sheetFormatPr defaultColWidth="8.81640625" defaultRowHeight="12.5" x14ac:dyDescent="0.25"/>
  <cols>
    <col min="1" max="11" width="8.81640625" customWidth="1"/>
    <col min="12" max="12" width="11" customWidth="1"/>
    <col min="13" max="13" width="4.26953125" customWidth="1"/>
  </cols>
  <sheetData>
    <row r="1" spans="2:10" ht="23" x14ac:dyDescent="0.5">
      <c r="B1" s="19" t="str">
        <f>Info!$A$1</f>
        <v>Tournament Name Goes Here</v>
      </c>
    </row>
    <row r="3" spans="2:10" ht="13" x14ac:dyDescent="0.3">
      <c r="B3" s="36" t="s">
        <v>26</v>
      </c>
      <c r="C3" s="27" t="str">
        <f>Info!$B$2</f>
        <v>Date 2</v>
      </c>
    </row>
    <row r="4" spans="2:10" ht="13" x14ac:dyDescent="0.3">
      <c r="B4" s="34" t="s">
        <v>27</v>
      </c>
      <c r="C4" s="3" t="str">
        <f>Info!$C$5</f>
        <v>Age/Division</v>
      </c>
    </row>
    <row r="5" spans="2:10" ht="13" x14ac:dyDescent="0.3">
      <c r="B5" s="36" t="s">
        <v>28</v>
      </c>
      <c r="C5" s="37" t="s">
        <v>24</v>
      </c>
    </row>
    <row r="6" spans="2:10" ht="13" x14ac:dyDescent="0.3">
      <c r="B6" s="36" t="s">
        <v>29</v>
      </c>
      <c r="C6" s="37" t="s">
        <v>107</v>
      </c>
    </row>
    <row r="8" spans="2:10" ht="13" thickBot="1" x14ac:dyDescent="0.3">
      <c r="B8" s="20" t="str">
        <f>Info3!$D$16</f>
        <v xml:space="preserve"> </v>
      </c>
      <c r="C8" s="20"/>
      <c r="D8" s="20"/>
    </row>
    <row r="9" spans="2:10" ht="13" thickTop="1" x14ac:dyDescent="0.25">
      <c r="B9" s="37" t="s">
        <v>17</v>
      </c>
      <c r="D9" s="21"/>
    </row>
    <row r="10" spans="2:10" ht="13" thickBot="1" x14ac:dyDescent="0.3">
      <c r="B10" s="37" t="s">
        <v>78</v>
      </c>
      <c r="C10" t="s">
        <v>73</v>
      </c>
      <c r="D10" s="22"/>
      <c r="E10" s="20"/>
      <c r="F10" s="20"/>
      <c r="G10" s="20"/>
    </row>
    <row r="11" spans="2:10" ht="13" thickTop="1" x14ac:dyDescent="0.25">
      <c r="B11" s="37" t="s">
        <v>110</v>
      </c>
      <c r="D11" s="22"/>
      <c r="G11" s="21"/>
    </row>
    <row r="12" spans="2:10" ht="13" thickBot="1" x14ac:dyDescent="0.3">
      <c r="B12" s="20" t="str">
        <f>Info3!$D$22</f>
        <v xml:space="preserve"> </v>
      </c>
      <c r="C12" s="20"/>
      <c r="D12" s="23"/>
      <c r="E12" s="37" t="s">
        <v>78</v>
      </c>
      <c r="F12" s="37" t="s">
        <v>77</v>
      </c>
      <c r="G12" s="22"/>
    </row>
    <row r="13" spans="2:10" ht="13.5" thickTop="1" thickBot="1" x14ac:dyDescent="0.3">
      <c r="B13" s="37" t="s">
        <v>19</v>
      </c>
      <c r="G13" s="22"/>
      <c r="H13" s="20"/>
      <c r="I13" s="20"/>
      <c r="J13" s="20"/>
    </row>
    <row r="14" spans="2:10" ht="13" thickTop="1" x14ac:dyDescent="0.25">
      <c r="G14" s="22"/>
      <c r="H14" s="24"/>
      <c r="J14" s="21"/>
    </row>
    <row r="15" spans="2:10" ht="13" thickBot="1" x14ac:dyDescent="0.3">
      <c r="B15" s="20" t="str">
        <f>Info3!$D$19</f>
        <v xml:space="preserve"> </v>
      </c>
      <c r="C15" s="20"/>
      <c r="D15" s="20"/>
      <c r="E15" t="s">
        <v>113</v>
      </c>
      <c r="G15" s="22"/>
      <c r="J15" s="22"/>
    </row>
    <row r="16" spans="2:10" ht="13" thickTop="1" x14ac:dyDescent="0.25">
      <c r="B16" s="37" t="s">
        <v>94</v>
      </c>
      <c r="D16" s="21"/>
      <c r="G16" s="22"/>
      <c r="J16" s="22"/>
    </row>
    <row r="17" spans="2:13" ht="13" thickBot="1" x14ac:dyDescent="0.3">
      <c r="B17" s="37" t="s">
        <v>78</v>
      </c>
      <c r="C17" s="37" t="s">
        <v>75</v>
      </c>
      <c r="D17" s="22"/>
      <c r="E17" s="20"/>
      <c r="F17" s="20"/>
      <c r="G17" s="23"/>
      <c r="J17" s="22"/>
    </row>
    <row r="18" spans="2:13" ht="13" thickTop="1" x14ac:dyDescent="0.25">
      <c r="B18" t="s">
        <v>113</v>
      </c>
      <c r="D18" s="22"/>
      <c r="E18" s="24"/>
      <c r="J18" s="22"/>
    </row>
    <row r="19" spans="2:13" ht="13" thickBot="1" x14ac:dyDescent="0.3">
      <c r="B19" s="20" t="str">
        <f>Info3!$D$23</f>
        <v xml:space="preserve"> </v>
      </c>
      <c r="C19" s="20"/>
      <c r="D19" s="23"/>
      <c r="J19" s="22"/>
    </row>
    <row r="20" spans="2:13" ht="13.5" thickTop="1" thickBot="1" x14ac:dyDescent="0.3">
      <c r="B20" s="53" t="s">
        <v>21</v>
      </c>
      <c r="C20" s="52"/>
      <c r="H20" s="37" t="s">
        <v>78</v>
      </c>
      <c r="I20" s="37" t="s">
        <v>103</v>
      </c>
      <c r="J20" s="22"/>
      <c r="K20" s="20"/>
    </row>
    <row r="21" spans="2:13" ht="13" thickTop="1" x14ac:dyDescent="0.25">
      <c r="H21" t="s">
        <v>153</v>
      </c>
      <c r="J21" s="22"/>
      <c r="K21" s="50"/>
      <c r="L21" s="38"/>
      <c r="M21" s="38"/>
    </row>
    <row r="22" spans="2:13" ht="13" thickBot="1" x14ac:dyDescent="0.3">
      <c r="B22" s="20" t="str">
        <f>Info3!$D$17</f>
        <v xml:space="preserve"> </v>
      </c>
      <c r="C22" s="20"/>
      <c r="D22" s="20"/>
      <c r="H22" t="s">
        <v>154</v>
      </c>
      <c r="J22" s="22"/>
    </row>
    <row r="23" spans="2:13" ht="13" thickTop="1" x14ac:dyDescent="0.25">
      <c r="B23" s="37" t="s">
        <v>18</v>
      </c>
      <c r="D23" s="21"/>
      <c r="J23" s="22"/>
    </row>
    <row r="24" spans="2:13" ht="13" thickBot="1" x14ac:dyDescent="0.3">
      <c r="B24" s="37" t="s">
        <v>76</v>
      </c>
      <c r="C24" t="s">
        <v>73</v>
      </c>
      <c r="D24" s="22"/>
      <c r="E24" s="20"/>
      <c r="F24" s="20"/>
      <c r="G24" s="20"/>
      <c r="J24" s="22"/>
    </row>
    <row r="25" spans="2:13" ht="13" thickTop="1" x14ac:dyDescent="0.25">
      <c r="B25" s="37" t="s">
        <v>111</v>
      </c>
      <c r="D25" s="22"/>
      <c r="E25" s="24"/>
      <c r="G25" s="21"/>
      <c r="J25" s="22"/>
    </row>
    <row r="26" spans="2:13" ht="13" thickBot="1" x14ac:dyDescent="0.3">
      <c r="B26" s="20" t="str">
        <f>Info3!$D$21</f>
        <v xml:space="preserve"> </v>
      </c>
      <c r="C26" s="20"/>
      <c r="D26" s="23"/>
      <c r="E26" s="37" t="s">
        <v>76</v>
      </c>
      <c r="F26" s="37" t="s">
        <v>77</v>
      </c>
      <c r="G26" s="22"/>
      <c r="J26" s="22"/>
    </row>
    <row r="27" spans="2:13" ht="13.5" thickTop="1" thickBot="1" x14ac:dyDescent="0.3">
      <c r="B27" s="37" t="s">
        <v>20</v>
      </c>
      <c r="G27" s="22"/>
      <c r="H27" s="20"/>
      <c r="I27" s="20"/>
      <c r="J27" s="23"/>
    </row>
    <row r="28" spans="2:13" ht="13" thickTop="1" x14ac:dyDescent="0.25">
      <c r="B28" s="37"/>
      <c r="G28" s="22"/>
      <c r="H28" s="24"/>
    </row>
    <row r="29" spans="2:13" ht="13" thickBot="1" x14ac:dyDescent="0.3">
      <c r="B29" s="20" t="str">
        <f>Info3!$D$18</f>
        <v xml:space="preserve"> </v>
      </c>
      <c r="C29" s="20"/>
      <c r="D29" s="20"/>
      <c r="E29" t="s">
        <v>113</v>
      </c>
      <c r="G29" s="22"/>
    </row>
    <row r="30" spans="2:13" ht="13" thickTop="1" x14ac:dyDescent="0.25">
      <c r="B30" s="37" t="s">
        <v>11</v>
      </c>
      <c r="D30" s="21"/>
      <c r="G30" s="22"/>
    </row>
    <row r="31" spans="2:13" ht="13" thickBot="1" x14ac:dyDescent="0.3">
      <c r="B31" s="37" t="s">
        <v>76</v>
      </c>
      <c r="C31" s="37" t="s">
        <v>75</v>
      </c>
      <c r="D31" s="22"/>
      <c r="E31" s="20"/>
      <c r="F31" s="20"/>
      <c r="G31" s="23"/>
    </row>
    <row r="32" spans="2:13" ht="13" thickTop="1" x14ac:dyDescent="0.25">
      <c r="B32" t="s">
        <v>113</v>
      </c>
      <c r="D32" s="22"/>
      <c r="E32" s="24"/>
    </row>
    <row r="33" spans="2:8" ht="13" thickBot="1" x14ac:dyDescent="0.3">
      <c r="B33" s="20" t="str">
        <f>Info3!$D$24</f>
        <v xml:space="preserve"> </v>
      </c>
      <c r="C33" s="20"/>
      <c r="D33" s="23"/>
    </row>
    <row r="34" spans="2:8" ht="14" thickTop="1" thickBot="1" x14ac:dyDescent="0.35">
      <c r="B34" s="53" t="s">
        <v>95</v>
      </c>
      <c r="C34" s="52"/>
      <c r="F34" s="51"/>
      <c r="G34" s="52"/>
      <c r="H34" s="34" t="s">
        <v>163</v>
      </c>
    </row>
    <row r="35" spans="2:8" ht="13" thickTop="1" x14ac:dyDescent="0.25"/>
  </sheetData>
  <pageMargins left="0.75" right="0.75" top="1" bottom="1" header="0.5" footer="0.5"/>
  <pageSetup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35"/>
  </sheetPr>
  <dimension ref="B1:M35"/>
  <sheetViews>
    <sheetView zoomScale="90" zoomScaleNormal="90" workbookViewId="0">
      <selection activeCell="Q30" sqref="O13:Q30"/>
    </sheetView>
  </sheetViews>
  <sheetFormatPr defaultColWidth="8.81640625" defaultRowHeight="12.5" x14ac:dyDescent="0.25"/>
  <cols>
    <col min="1" max="11" width="8.81640625" customWidth="1"/>
    <col min="12" max="12" width="11" customWidth="1"/>
    <col min="13" max="13" width="4.26953125" customWidth="1"/>
  </cols>
  <sheetData>
    <row r="1" spans="2:10" ht="23" x14ac:dyDescent="0.5">
      <c r="B1" s="19" t="str">
        <f>Info!$A$1</f>
        <v>Tournament Name Goes Here</v>
      </c>
    </row>
    <row r="3" spans="2:10" ht="13" x14ac:dyDescent="0.3">
      <c r="B3" s="36" t="s">
        <v>26</v>
      </c>
      <c r="C3" s="27" t="str">
        <f>Info!$B$2</f>
        <v>Date 2</v>
      </c>
    </row>
    <row r="4" spans="2:10" ht="13" x14ac:dyDescent="0.3">
      <c r="B4" s="34" t="s">
        <v>27</v>
      </c>
      <c r="C4" s="3" t="str">
        <f>Info!$C$5</f>
        <v>Age/Division</v>
      </c>
    </row>
    <row r="5" spans="2:10" ht="13" x14ac:dyDescent="0.3">
      <c r="B5" s="36" t="s">
        <v>28</v>
      </c>
      <c r="C5" t="s">
        <v>23</v>
      </c>
    </row>
    <row r="6" spans="2:10" ht="13" x14ac:dyDescent="0.3">
      <c r="B6" s="36" t="s">
        <v>29</v>
      </c>
      <c r="C6" t="s">
        <v>102</v>
      </c>
    </row>
    <row r="10" spans="2:10" ht="13" thickBot="1" x14ac:dyDescent="0.3">
      <c r="E10" s="20" t="str">
        <f>Info3!$D$26</f>
        <v xml:space="preserve"> </v>
      </c>
      <c r="F10" s="20"/>
      <c r="G10" s="20"/>
    </row>
    <row r="11" spans="2:10" ht="13.5" thickTop="1" thickBot="1" x14ac:dyDescent="0.3">
      <c r="E11" s="51" t="s">
        <v>96</v>
      </c>
      <c r="F11" s="52"/>
      <c r="G11" s="21"/>
    </row>
    <row r="12" spans="2:10" ht="13" thickTop="1" x14ac:dyDescent="0.25">
      <c r="E12" t="s">
        <v>74</v>
      </c>
      <c r="F12" s="24" t="s">
        <v>75</v>
      </c>
      <c r="G12" s="22"/>
    </row>
    <row r="13" spans="2:10" ht="13" thickBot="1" x14ac:dyDescent="0.3">
      <c r="G13" s="22"/>
      <c r="H13" s="20"/>
      <c r="I13" s="20"/>
      <c r="J13" s="20"/>
    </row>
    <row r="14" spans="2:10" ht="13" thickTop="1" x14ac:dyDescent="0.25">
      <c r="G14" s="22"/>
      <c r="H14" s="24"/>
      <c r="J14" s="21"/>
    </row>
    <row r="15" spans="2:10" ht="13" thickBot="1" x14ac:dyDescent="0.3">
      <c r="B15" s="20" t="str">
        <f>Info3!$D$30</f>
        <v xml:space="preserve"> </v>
      </c>
      <c r="C15" s="20"/>
      <c r="D15" s="20"/>
      <c r="E15" t="s">
        <v>113</v>
      </c>
      <c r="G15" s="22"/>
      <c r="J15" s="22"/>
    </row>
    <row r="16" spans="2:10" ht="13" thickTop="1" x14ac:dyDescent="0.25">
      <c r="B16" t="s">
        <v>99</v>
      </c>
      <c r="D16" s="21"/>
      <c r="G16" s="22"/>
      <c r="J16" s="22"/>
    </row>
    <row r="17" spans="2:13" ht="13" thickBot="1" x14ac:dyDescent="0.3">
      <c r="B17" t="s">
        <v>74</v>
      </c>
      <c r="C17" s="24" t="s">
        <v>73</v>
      </c>
      <c r="D17" s="22"/>
      <c r="E17" s="20"/>
      <c r="F17" s="20"/>
      <c r="G17" s="23"/>
      <c r="J17" s="22"/>
    </row>
    <row r="18" spans="2:13" ht="13" thickTop="1" x14ac:dyDescent="0.25">
      <c r="B18" s="24" t="s">
        <v>193</v>
      </c>
      <c r="D18" s="22"/>
      <c r="E18" s="24"/>
      <c r="J18" s="22"/>
    </row>
    <row r="19" spans="2:13" ht="13" thickBot="1" x14ac:dyDescent="0.3">
      <c r="B19" s="20" t="str">
        <f>Info3!$D$32</f>
        <v xml:space="preserve"> </v>
      </c>
      <c r="C19" s="20"/>
      <c r="D19" s="23"/>
      <c r="J19" s="22"/>
    </row>
    <row r="20" spans="2:13" ht="13.5" thickTop="1" thickBot="1" x14ac:dyDescent="0.3">
      <c r="B20" s="38" t="s">
        <v>100</v>
      </c>
      <c r="C20" s="38"/>
      <c r="H20" t="s">
        <v>74</v>
      </c>
      <c r="I20" s="24" t="s">
        <v>77</v>
      </c>
      <c r="J20" s="22"/>
    </row>
    <row r="21" spans="2:13" ht="13" thickTop="1" x14ac:dyDescent="0.25">
      <c r="H21" t="s">
        <v>153</v>
      </c>
      <c r="J21" s="22"/>
      <c r="K21" s="50"/>
      <c r="L21" s="38"/>
      <c r="M21" s="38"/>
    </row>
    <row r="22" spans="2:13" x14ac:dyDescent="0.25">
      <c r="H22" t="s">
        <v>154</v>
      </c>
      <c r="J22" s="22"/>
    </row>
    <row r="23" spans="2:13" x14ac:dyDescent="0.25">
      <c r="B23" s="37"/>
      <c r="J23" s="22"/>
    </row>
    <row r="24" spans="2:13" ht="13" thickBot="1" x14ac:dyDescent="0.3">
      <c r="B24" s="37"/>
      <c r="E24" s="20" t="str">
        <f>Info3!$D$27</f>
        <v xml:space="preserve"> </v>
      </c>
      <c r="F24" s="20"/>
      <c r="G24" s="20"/>
      <c r="J24" s="22"/>
    </row>
    <row r="25" spans="2:13" ht="13.5" thickTop="1" thickBot="1" x14ac:dyDescent="0.3">
      <c r="B25" s="37"/>
      <c r="E25" s="53" t="s">
        <v>97</v>
      </c>
      <c r="F25" s="52"/>
      <c r="G25" s="21"/>
      <c r="J25" s="22"/>
    </row>
    <row r="26" spans="2:13" ht="13" thickTop="1" x14ac:dyDescent="0.25">
      <c r="E26" s="37" t="s">
        <v>72</v>
      </c>
      <c r="F26" s="24" t="s">
        <v>75</v>
      </c>
      <c r="G26" s="22"/>
      <c r="J26" s="22"/>
    </row>
    <row r="27" spans="2:13" ht="13" thickBot="1" x14ac:dyDescent="0.3">
      <c r="B27" s="37"/>
      <c r="G27" s="22"/>
      <c r="H27" s="20"/>
      <c r="I27" s="20"/>
      <c r="J27" s="23"/>
    </row>
    <row r="28" spans="2:13" ht="13" thickTop="1" x14ac:dyDescent="0.25">
      <c r="B28" s="37"/>
      <c r="G28" s="22"/>
      <c r="H28" s="24"/>
    </row>
    <row r="29" spans="2:13" ht="13" thickBot="1" x14ac:dyDescent="0.3">
      <c r="B29" s="20" t="str">
        <f>Info3!$D$29</f>
        <v xml:space="preserve"> </v>
      </c>
      <c r="C29" s="20"/>
      <c r="D29" s="20"/>
      <c r="E29" t="s">
        <v>113</v>
      </c>
      <c r="G29" s="22"/>
    </row>
    <row r="30" spans="2:13" ht="13" thickTop="1" x14ac:dyDescent="0.25">
      <c r="B30" s="37" t="s">
        <v>98</v>
      </c>
      <c r="D30" s="21"/>
      <c r="G30" s="22"/>
    </row>
    <row r="31" spans="2:13" ht="13" thickBot="1" x14ac:dyDescent="0.3">
      <c r="B31" s="37" t="s">
        <v>72</v>
      </c>
      <c r="C31" s="24" t="s">
        <v>73</v>
      </c>
      <c r="D31" s="22"/>
      <c r="E31" s="20"/>
      <c r="F31" s="20"/>
      <c r="G31" s="23"/>
    </row>
    <row r="32" spans="2:13" ht="13" thickTop="1" x14ac:dyDescent="0.25">
      <c r="B32" s="24" t="s">
        <v>162</v>
      </c>
      <c r="D32" s="22"/>
    </row>
    <row r="33" spans="2:8" ht="13" thickBot="1" x14ac:dyDescent="0.3">
      <c r="B33" s="20" t="str">
        <f>Info3!$D$33</f>
        <v xml:space="preserve"> </v>
      </c>
      <c r="C33" s="20"/>
      <c r="D33" s="23"/>
    </row>
    <row r="34" spans="2:8" ht="14" thickTop="1" thickBot="1" x14ac:dyDescent="0.35">
      <c r="B34" s="37" t="s">
        <v>101</v>
      </c>
      <c r="F34" s="51"/>
      <c r="G34" s="52"/>
      <c r="H34" s="34" t="s">
        <v>163</v>
      </c>
    </row>
    <row r="35" spans="2:8" ht="13" thickTop="1" x14ac:dyDescent="0.25"/>
  </sheetData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B30"/>
  <sheetViews>
    <sheetView showZeros="0" workbookViewId="0">
      <selection activeCell="B20" sqref="B20"/>
    </sheetView>
  </sheetViews>
  <sheetFormatPr defaultColWidth="8.81640625" defaultRowHeight="12.5" x14ac:dyDescent="0.25"/>
  <cols>
    <col min="1" max="1" width="6.7265625" customWidth="1"/>
    <col min="2" max="2" width="9.1796875" style="3" customWidth="1"/>
    <col min="3" max="4" width="8.81640625" customWidth="1"/>
    <col min="5" max="5" width="9.1796875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9.1796875" hidden="1" customWidth="1"/>
  </cols>
  <sheetData>
    <row r="1" spans="1:27" ht="22.5" x14ac:dyDescent="0.45">
      <c r="B1" s="28" t="str">
        <f>Info!$A$1</f>
        <v>Tournament Name Goes Here</v>
      </c>
    </row>
    <row r="2" spans="1:27" ht="15.5" x14ac:dyDescent="0.35">
      <c r="B2" t="s">
        <v>26</v>
      </c>
      <c r="C2" s="27" t="str">
        <f>Info!$A$2</f>
        <v>Date 1</v>
      </c>
      <c r="G2" s="2" t="s">
        <v>25</v>
      </c>
      <c r="J2" s="60" t="str">
        <f>VLOOKUP($J$4,Info,2,FALSE)</f>
        <v>Pool A</v>
      </c>
      <c r="K2" s="61"/>
    </row>
    <row r="3" spans="1:27" x14ac:dyDescent="0.25">
      <c r="B3"/>
    </row>
    <row r="4" spans="1:27" ht="15.5" x14ac:dyDescent="0.35">
      <c r="B4" t="s">
        <v>32</v>
      </c>
      <c r="C4" s="1" t="str">
        <f>VLOOKUP($J$4,Info,3,FALSE)</f>
        <v>Age/Division</v>
      </c>
      <c r="D4" s="1"/>
      <c r="G4" s="2" t="s">
        <v>33</v>
      </c>
      <c r="J4" s="1">
        <v>1</v>
      </c>
    </row>
    <row r="7" spans="1:27" x14ac:dyDescent="0.25">
      <c r="F7" s="4" t="s">
        <v>34</v>
      </c>
      <c r="G7" s="5"/>
      <c r="H7" s="6"/>
      <c r="I7" s="6"/>
      <c r="J7" s="4" t="s">
        <v>114</v>
      </c>
      <c r="K7" s="5"/>
      <c r="L7" s="6"/>
      <c r="M7" s="6"/>
      <c r="N7" s="7" t="s">
        <v>121</v>
      </c>
      <c r="O7" s="7" t="s">
        <v>35</v>
      </c>
      <c r="P7" s="8"/>
      <c r="Q7" s="8"/>
      <c r="R7" s="7" t="s">
        <v>36</v>
      </c>
    </row>
    <row r="8" spans="1:27" x14ac:dyDescent="0.25">
      <c r="B8" s="29" t="s">
        <v>37</v>
      </c>
      <c r="C8" s="10"/>
      <c r="D8" s="11"/>
      <c r="F8" s="12" t="s">
        <v>38</v>
      </c>
      <c r="G8" s="12" t="s">
        <v>39</v>
      </c>
      <c r="H8" s="13"/>
      <c r="I8" s="13"/>
      <c r="J8" s="12" t="s">
        <v>38</v>
      </c>
      <c r="K8" s="12" t="s">
        <v>39</v>
      </c>
      <c r="L8" s="6"/>
      <c r="M8" s="6"/>
      <c r="N8" s="4"/>
      <c r="O8" s="14"/>
      <c r="P8" s="14"/>
      <c r="Q8" s="14"/>
      <c r="R8" s="5"/>
    </row>
    <row r="9" spans="1:27" ht="18" customHeight="1" x14ac:dyDescent="0.25">
      <c r="A9">
        <v>1</v>
      </c>
      <c r="B9" s="57">
        <f>VLOOKUP($J$4,Info,5,FALSE)</f>
        <v>0</v>
      </c>
      <c r="C9" s="58"/>
      <c r="D9" s="59"/>
      <c r="F9" s="18">
        <f>SUM(E24,M24,Y24)</f>
        <v>0</v>
      </c>
      <c r="G9" s="18">
        <f>SUM(H24,P24,AB24)</f>
        <v>0</v>
      </c>
      <c r="H9" s="18"/>
      <c r="I9" s="18"/>
      <c r="J9" s="18">
        <f>SUM(F23,N23,Z23)</f>
        <v>0</v>
      </c>
      <c r="K9" s="18">
        <f>SUM(G23,O23,AA23)</f>
        <v>0</v>
      </c>
      <c r="L9" s="18"/>
      <c r="M9" s="18"/>
      <c r="N9" s="33" t="e">
        <f>(J9/(J9+K9))</f>
        <v>#DIV/0!</v>
      </c>
      <c r="O9" s="18">
        <f>SUM(F24,N24,Z24)</f>
        <v>0</v>
      </c>
      <c r="P9" s="18"/>
      <c r="Q9" s="18"/>
      <c r="R9" s="18"/>
      <c r="V9" t="s">
        <v>52</v>
      </c>
    </row>
    <row r="10" spans="1:27" ht="18" customHeight="1" x14ac:dyDescent="0.25">
      <c r="A10">
        <v>2</v>
      </c>
      <c r="B10" s="57">
        <f>VLOOKUP($J$4,Info,6,FALSE)</f>
        <v>0</v>
      </c>
      <c r="C10" s="58"/>
      <c r="D10" s="59"/>
      <c r="F10" s="18">
        <f>SUM(I24,Q24,AB24)</f>
        <v>0</v>
      </c>
      <c r="G10" s="18">
        <f>SUM(L24,T24,Y24)</f>
        <v>0</v>
      </c>
      <c r="H10" s="18"/>
      <c r="I10" s="18"/>
      <c r="J10" s="18">
        <f>SUM(J23,R23,AA23)</f>
        <v>0</v>
      </c>
      <c r="K10" s="18">
        <f>SUM(K23,S23,Z23)</f>
        <v>0</v>
      </c>
      <c r="L10" s="18"/>
      <c r="M10" s="18"/>
      <c r="N10" s="33" t="e">
        <f>(J10/(J10+K10))</f>
        <v>#DIV/0!</v>
      </c>
      <c r="O10" s="18">
        <f>SUM(J24,R24,AA24)</f>
        <v>0</v>
      </c>
      <c r="P10" s="18"/>
      <c r="Q10" s="18"/>
      <c r="R10" s="18"/>
    </row>
    <row r="11" spans="1:27" ht="18" customHeight="1" x14ac:dyDescent="0.25">
      <c r="A11">
        <v>3</v>
      </c>
      <c r="B11" s="57">
        <f>VLOOKUP($J$4,Info,7,FALSE)</f>
        <v>0</v>
      </c>
      <c r="C11" s="58"/>
      <c r="D11" s="59"/>
      <c r="F11" s="18">
        <f>SUM(H24,T24,U24)</f>
        <v>0</v>
      </c>
      <c r="G11" s="18">
        <f>SUM(E24,Q24,X24)</f>
        <v>0</v>
      </c>
      <c r="H11" s="18"/>
      <c r="I11" s="18"/>
      <c r="J11" s="18">
        <f>SUM(G23,S23,V23)</f>
        <v>0</v>
      </c>
      <c r="K11" s="18">
        <f>SUM(F23,R23,W23)</f>
        <v>0</v>
      </c>
      <c r="L11" s="18"/>
      <c r="M11" s="18"/>
      <c r="N11" s="33" t="e">
        <f>(J11/(J11+K11))</f>
        <v>#DIV/0!</v>
      </c>
      <c r="O11" s="18">
        <f>SUM(G24,S24,V24)</f>
        <v>0</v>
      </c>
      <c r="P11" s="18"/>
      <c r="Q11" s="18"/>
      <c r="R11" s="18"/>
    </row>
    <row r="12" spans="1:27" ht="18" customHeight="1" x14ac:dyDescent="0.25">
      <c r="A12">
        <v>4</v>
      </c>
      <c r="B12" s="57">
        <f>VLOOKUP($J$4,Info,8,FALSE)</f>
        <v>0</v>
      </c>
      <c r="C12" s="58"/>
      <c r="D12" s="59"/>
      <c r="F12" s="18">
        <f>SUM(L24,P24,X24)</f>
        <v>0</v>
      </c>
      <c r="G12" s="18">
        <f>SUM(I24,M24,U24)</f>
        <v>0</v>
      </c>
      <c r="H12" s="18"/>
      <c r="I12" s="18"/>
      <c r="J12" s="18">
        <f>SUM(K23,O23,W23)</f>
        <v>0</v>
      </c>
      <c r="K12" s="18">
        <f>SUM(J23,N23,V23)</f>
        <v>0</v>
      </c>
      <c r="L12" s="18"/>
      <c r="M12" s="18"/>
      <c r="N12" s="33" t="e">
        <f>(J12/(J12+K12))</f>
        <v>#DIV/0!</v>
      </c>
      <c r="O12" s="18">
        <f>SUM(K24,O24,W24)</f>
        <v>0</v>
      </c>
      <c r="P12" s="18"/>
      <c r="Q12" s="18"/>
      <c r="R12" s="18"/>
    </row>
    <row r="16" spans="1:27" x14ac:dyDescent="0.25">
      <c r="F16" s="4" t="s">
        <v>40</v>
      </c>
      <c r="G16" s="5"/>
      <c r="H16" s="6"/>
      <c r="I16" s="6"/>
      <c r="J16" s="4" t="s">
        <v>41</v>
      </c>
      <c r="K16" s="5"/>
      <c r="L16" s="6"/>
      <c r="M16" s="6"/>
      <c r="N16" s="4" t="s">
        <v>42</v>
      </c>
      <c r="O16" s="5"/>
      <c r="P16" s="6"/>
      <c r="Q16" s="6"/>
      <c r="R16" s="4" t="s">
        <v>43</v>
      </c>
      <c r="S16" s="5"/>
      <c r="T16" s="6"/>
      <c r="U16" s="6"/>
      <c r="V16" s="4" t="s">
        <v>44</v>
      </c>
      <c r="W16" s="5"/>
      <c r="X16" s="6"/>
      <c r="Y16" s="6"/>
      <c r="Z16" s="4" t="s">
        <v>45</v>
      </c>
      <c r="AA16" s="5"/>
    </row>
    <row r="17" spans="4:28" x14ac:dyDescent="0.25">
      <c r="F17" s="7">
        <v>1</v>
      </c>
      <c r="G17" s="7">
        <v>3</v>
      </c>
      <c r="H17" s="8"/>
      <c r="I17" s="8"/>
      <c r="J17" s="7">
        <v>2</v>
      </c>
      <c r="K17" s="7">
        <v>4</v>
      </c>
      <c r="L17" s="8"/>
      <c r="M17" s="8"/>
      <c r="N17" s="7">
        <v>1</v>
      </c>
      <c r="O17" s="7">
        <v>4</v>
      </c>
      <c r="P17" s="8"/>
      <c r="Q17" s="8"/>
      <c r="R17" s="7">
        <v>2</v>
      </c>
      <c r="S17" s="7">
        <v>3</v>
      </c>
      <c r="T17" s="8"/>
      <c r="U17" s="8"/>
      <c r="V17" s="7">
        <v>3</v>
      </c>
      <c r="W17" s="7">
        <v>4</v>
      </c>
      <c r="X17" s="8"/>
      <c r="Y17" s="8"/>
      <c r="Z17" s="7">
        <v>1</v>
      </c>
      <c r="AA17" s="7">
        <v>2</v>
      </c>
    </row>
    <row r="18" spans="4:28" ht="18" customHeight="1" x14ac:dyDescent="0.25">
      <c r="D18" s="8" t="s">
        <v>115</v>
      </c>
      <c r="E18">
        <f>IF(F18&gt;G18,1,0)</f>
        <v>0</v>
      </c>
      <c r="F18" s="18"/>
      <c r="G18" s="18"/>
      <c r="H18" s="18">
        <f>IF(G18&gt;F18,1,0)</f>
        <v>0</v>
      </c>
      <c r="I18" s="18">
        <f>IF(J18&gt;K18,1,0)</f>
        <v>0</v>
      </c>
      <c r="J18" s="18"/>
      <c r="K18" s="18"/>
      <c r="L18" s="18">
        <f>IF(K18&gt;J18,1,0)</f>
        <v>0</v>
      </c>
      <c r="M18" s="18">
        <f>IF(N18&gt;O18,1,0)</f>
        <v>0</v>
      </c>
      <c r="N18" s="18"/>
      <c r="O18" s="18"/>
      <c r="P18" s="18">
        <f>IF(O18&gt;N18,1,0)</f>
        <v>0</v>
      </c>
      <c r="Q18" s="18">
        <f>IF(R18&gt;S18,1,0)</f>
        <v>0</v>
      </c>
      <c r="R18" s="18"/>
      <c r="S18" s="18"/>
      <c r="T18" s="18">
        <f>IF(S18&gt;R18,1,0)</f>
        <v>0</v>
      </c>
      <c r="U18" s="18">
        <f>IF(V18&gt;W18,1,0)</f>
        <v>0</v>
      </c>
      <c r="V18" s="18"/>
      <c r="W18" s="18"/>
      <c r="X18" s="18">
        <f>IF(W18&gt;V18,1,0)</f>
        <v>0</v>
      </c>
      <c r="Y18" s="18">
        <f>IF(Z18&gt;AA18,1,0)</f>
        <v>0</v>
      </c>
      <c r="Z18" s="18"/>
      <c r="AA18" s="18"/>
      <c r="AB18">
        <f>IF(AA18&gt;Z18,1,0)</f>
        <v>0</v>
      </c>
    </row>
    <row r="19" spans="4:28" ht="18" customHeight="1" x14ac:dyDescent="0.25">
      <c r="D19" s="8" t="s">
        <v>116</v>
      </c>
      <c r="E19">
        <f>IF(F19&gt;G19,1,0)</f>
        <v>0</v>
      </c>
      <c r="F19" s="18"/>
      <c r="G19" s="18"/>
      <c r="H19" s="18">
        <f>IF(G19&gt;F19,1,0)</f>
        <v>0</v>
      </c>
      <c r="I19" s="18">
        <f>IF(J19&gt;K19,1,0)</f>
        <v>0</v>
      </c>
      <c r="J19" s="18"/>
      <c r="K19" s="18"/>
      <c r="L19" s="18">
        <f>IF(K19&gt;J19,1,0)</f>
        <v>0</v>
      </c>
      <c r="M19" s="18">
        <f>IF(N19&gt;O19,1,0)</f>
        <v>0</v>
      </c>
      <c r="N19" s="18"/>
      <c r="O19" s="18"/>
      <c r="P19" s="18">
        <f>IF(O19&gt;N19,1,0)</f>
        <v>0</v>
      </c>
      <c r="Q19" s="18">
        <f>IF(R19&gt;S19,1,0)</f>
        <v>0</v>
      </c>
      <c r="R19" s="18"/>
      <c r="S19" s="18"/>
      <c r="T19" s="18">
        <f>IF(S19&gt;R19,1,0)</f>
        <v>0</v>
      </c>
      <c r="U19" s="18">
        <f>IF(V19&gt;W19,1,0)</f>
        <v>0</v>
      </c>
      <c r="V19" s="18"/>
      <c r="W19" s="18"/>
      <c r="X19" s="18">
        <f>IF(W19&gt;V19,1,0)</f>
        <v>0</v>
      </c>
      <c r="Y19" s="18">
        <f>IF(Z19&gt;AA19,1,0)</f>
        <v>0</v>
      </c>
      <c r="Z19" s="18"/>
      <c r="AA19" s="18"/>
      <c r="AB19">
        <f>IF(AA19&gt;Z19,1,0)</f>
        <v>0</v>
      </c>
    </row>
    <row r="20" spans="4:28" ht="18" customHeight="1" x14ac:dyDescent="0.25">
      <c r="D20" s="8" t="s">
        <v>117</v>
      </c>
      <c r="E20">
        <f>IF(F20&gt;G20,1,0)</f>
        <v>0</v>
      </c>
      <c r="F20" s="18"/>
      <c r="G20" s="18"/>
      <c r="H20" s="18">
        <f>IF(G20&gt;F20,1,0)</f>
        <v>0</v>
      </c>
      <c r="I20" s="18">
        <f>IF(J20&gt;K20,1,0)</f>
        <v>0</v>
      </c>
      <c r="J20" s="18"/>
      <c r="K20" s="18"/>
      <c r="L20" s="18">
        <f>IF(K20&gt;J20,1,0)</f>
        <v>0</v>
      </c>
      <c r="M20" s="18">
        <f>IF(N20&gt;O20,1,0)</f>
        <v>0</v>
      </c>
      <c r="N20" s="18"/>
      <c r="O20" s="18"/>
      <c r="P20" s="18">
        <f>IF(O20&gt;N20,1,0)</f>
        <v>0</v>
      </c>
      <c r="Q20" s="18">
        <f>IF(R20&gt;S20,1,0)</f>
        <v>0</v>
      </c>
      <c r="R20" s="18"/>
      <c r="S20" s="18"/>
      <c r="T20" s="18">
        <f>IF(S20&gt;R20,1,0)</f>
        <v>0</v>
      </c>
      <c r="U20" s="18">
        <f>IF(V20&gt;W20,1,0)</f>
        <v>0</v>
      </c>
      <c r="V20" s="18"/>
      <c r="W20" s="18"/>
      <c r="X20" s="18">
        <f>IF(W20&gt;V20,1,0)</f>
        <v>0</v>
      </c>
      <c r="Y20" s="18">
        <f>IF(Z20&gt;AA20,1,0)</f>
        <v>0</v>
      </c>
      <c r="Z20" s="18"/>
      <c r="AA20" s="18"/>
      <c r="AB20">
        <f>IF(AA20&gt;Z20,1,0)</f>
        <v>0</v>
      </c>
    </row>
    <row r="21" spans="4:28" ht="18" customHeight="1" x14ac:dyDescent="0.25">
      <c r="D21" s="8" t="s">
        <v>118</v>
      </c>
      <c r="E21">
        <f>IF(F21&gt;G21,1,0)</f>
        <v>0</v>
      </c>
      <c r="F21" s="18"/>
      <c r="G21" s="18"/>
      <c r="H21" s="18">
        <f>IF(G21&gt;F21,1,0)</f>
        <v>0</v>
      </c>
      <c r="I21" s="18">
        <f>IF(J21&gt;K21,1,0)</f>
        <v>0</v>
      </c>
      <c r="J21" s="18"/>
      <c r="K21" s="18"/>
      <c r="L21" s="18">
        <f>IF(K21&gt;J21,1,0)</f>
        <v>0</v>
      </c>
      <c r="M21" s="18">
        <f>IF(N21&gt;O21,1,0)</f>
        <v>0</v>
      </c>
      <c r="N21" s="18"/>
      <c r="O21" s="18"/>
      <c r="P21" s="18">
        <f>IF(O21&gt;N21,1,0)</f>
        <v>0</v>
      </c>
      <c r="Q21" s="18">
        <f>IF(R21&gt;S21,1,0)</f>
        <v>0</v>
      </c>
      <c r="R21" s="18"/>
      <c r="S21" s="18"/>
      <c r="T21" s="18">
        <f>IF(S21&gt;R21,1,0)</f>
        <v>0</v>
      </c>
      <c r="U21" s="18">
        <f>IF(V21&gt;W21,1,0)</f>
        <v>0</v>
      </c>
      <c r="V21" s="18"/>
      <c r="W21" s="18"/>
      <c r="X21" s="18">
        <f>IF(W21&gt;V21,1,0)</f>
        <v>0</v>
      </c>
      <c r="Y21" s="18">
        <f>IF(Z21&gt;AA21,1,0)</f>
        <v>0</v>
      </c>
      <c r="Z21" s="18"/>
      <c r="AA21" s="18"/>
      <c r="AB21">
        <f>IF(AA21&gt;Z21,1,0)</f>
        <v>0</v>
      </c>
    </row>
    <row r="22" spans="4:28" ht="18" customHeight="1" x14ac:dyDescent="0.25">
      <c r="D22" s="8" t="s">
        <v>119</v>
      </c>
      <c r="E22">
        <f>IF(F22&gt;G22,1,0)</f>
        <v>0</v>
      </c>
      <c r="F22" s="18"/>
      <c r="G22" s="18"/>
      <c r="H22" s="18">
        <f>IF(G22&gt;F22,1,0)</f>
        <v>0</v>
      </c>
      <c r="I22" s="18">
        <f>IF(J22&gt;K22,1,0)</f>
        <v>0</v>
      </c>
      <c r="J22" s="18"/>
      <c r="K22" s="18"/>
      <c r="L22" s="18">
        <f>IF(K22&gt;J22,1,0)</f>
        <v>0</v>
      </c>
      <c r="M22" s="18">
        <f>IF(N22&gt;O22,1,0)</f>
        <v>0</v>
      </c>
      <c r="N22" s="18"/>
      <c r="O22" s="18"/>
      <c r="P22" s="18">
        <f>IF(O22&gt;N22,1,0)</f>
        <v>0</v>
      </c>
      <c r="Q22" s="18">
        <f>IF(R22&gt;S22,1,0)</f>
        <v>0</v>
      </c>
      <c r="R22" s="18"/>
      <c r="S22" s="18"/>
      <c r="T22" s="18">
        <f>IF(S22&gt;R22,1,0)</f>
        <v>0</v>
      </c>
      <c r="U22" s="18">
        <f>IF(V22&gt;W22,1,0)</f>
        <v>0</v>
      </c>
      <c r="V22" s="18"/>
      <c r="W22" s="18"/>
      <c r="X22" s="18">
        <f>IF(W22&gt;V22,1,0)</f>
        <v>0</v>
      </c>
      <c r="Y22" s="18">
        <f>IF(Z22&gt;AA22,1,0)</f>
        <v>0</v>
      </c>
      <c r="Z22" s="18"/>
      <c r="AA22" s="18"/>
      <c r="AB22">
        <f>IF(AA22&gt;Z22,1,0)</f>
        <v>0</v>
      </c>
    </row>
    <row r="23" spans="4:28" ht="18" customHeight="1" x14ac:dyDescent="0.25">
      <c r="D23" s="8" t="s">
        <v>122</v>
      </c>
      <c r="F23" s="18">
        <f>SUM(E18:E22)</f>
        <v>0</v>
      </c>
      <c r="G23" s="18">
        <f>SUM(H18:H22)</f>
        <v>0</v>
      </c>
      <c r="H23" s="18"/>
      <c r="I23" s="18"/>
      <c r="J23" s="18">
        <f>SUM(I18:I22)</f>
        <v>0</v>
      </c>
      <c r="K23" s="18">
        <f>SUM(L18:L22)</f>
        <v>0</v>
      </c>
      <c r="L23" s="18"/>
      <c r="M23" s="18"/>
      <c r="N23" s="18">
        <f>SUM(M18:M22)</f>
        <v>0</v>
      </c>
      <c r="O23" s="18">
        <f>SUM(P18:P22)</f>
        <v>0</v>
      </c>
      <c r="P23" s="18"/>
      <c r="Q23" s="18"/>
      <c r="R23" s="18">
        <f>SUM(Q18:Q22)</f>
        <v>0</v>
      </c>
      <c r="S23" s="18">
        <f>SUM(T18:T22)</f>
        <v>0</v>
      </c>
      <c r="T23" s="18"/>
      <c r="U23" s="18"/>
      <c r="V23" s="18">
        <f>SUM(U18:U22)</f>
        <v>0</v>
      </c>
      <c r="W23" s="18">
        <f>SUM(X18:X22)</f>
        <v>0</v>
      </c>
      <c r="X23" s="18"/>
      <c r="Y23" s="18"/>
      <c r="Z23" s="18">
        <f>SUM(Y18:Y22)</f>
        <v>0</v>
      </c>
      <c r="AA23" s="18">
        <f>SUM(AB18:AB22)</f>
        <v>0</v>
      </c>
    </row>
    <row r="24" spans="4:28" ht="18" customHeight="1" x14ac:dyDescent="0.25">
      <c r="D24" s="8" t="s">
        <v>46</v>
      </c>
      <c r="E24">
        <f>IF(F23&gt;G23,1,0)</f>
        <v>0</v>
      </c>
      <c r="F24" s="18">
        <f>SUM(F18:F22)-SUM(G18:G22)</f>
        <v>0</v>
      </c>
      <c r="G24" s="18">
        <f>SUM(G18:G22)-SUM(F18:F22)</f>
        <v>0</v>
      </c>
      <c r="H24" s="18">
        <f>IF(G23&gt;F23,1,0)</f>
        <v>0</v>
      </c>
      <c r="I24" s="18">
        <f>IF(J23&gt;K23,1,0)</f>
        <v>0</v>
      </c>
      <c r="J24" s="18">
        <f>SUM(J18:J22)-SUM(K18:K22)</f>
        <v>0</v>
      </c>
      <c r="K24" s="18">
        <f>SUM(K18:K22)-SUM(J18:J22)</f>
        <v>0</v>
      </c>
      <c r="L24" s="18">
        <f>IF(K23&gt;J23,1,0)</f>
        <v>0</v>
      </c>
      <c r="M24" s="18">
        <f>IF(N23&gt;O23,1,0)</f>
        <v>0</v>
      </c>
      <c r="N24" s="18">
        <f>SUM(N18:N22)-SUM(O18:O22)</f>
        <v>0</v>
      </c>
      <c r="O24" s="18">
        <f>SUM(O18:O22)-SUM(N18:N22)</f>
        <v>0</v>
      </c>
      <c r="P24" s="18">
        <f>IF(O23&gt;N23,1,0)</f>
        <v>0</v>
      </c>
      <c r="Q24" s="18">
        <f>IF(R23&gt;S23,1,0)</f>
        <v>0</v>
      </c>
      <c r="R24" s="18">
        <f>SUM(R18:R22)-SUM(S18:S22)</f>
        <v>0</v>
      </c>
      <c r="S24" s="18">
        <f>SUM(S18:S22)-SUM(R18:R22)</f>
        <v>0</v>
      </c>
      <c r="T24" s="18">
        <f>IF(S23&gt;R23,1,0)</f>
        <v>0</v>
      </c>
      <c r="U24" s="18">
        <f>IF(V23&gt;W23,1,0)</f>
        <v>0</v>
      </c>
      <c r="V24" s="18">
        <f>SUM(V18:V22)-SUM(W18:W22)</f>
        <v>0</v>
      </c>
      <c r="W24" s="18">
        <f>SUM(W18:W22)-SUM(V18:V22)</f>
        <v>0</v>
      </c>
      <c r="X24" s="18">
        <f>IF(W23&gt;V23,1,0)</f>
        <v>0</v>
      </c>
      <c r="Y24" s="18">
        <f>IF(Z23&gt;AA23,1,0)</f>
        <v>0</v>
      </c>
      <c r="Z24" s="18">
        <f>SUM(Z18:Z22)-SUM(AA18:AA22)</f>
        <v>0</v>
      </c>
      <c r="AA24" s="18">
        <f>SUM(AA18:AA22)-SUM(Z18:Z22)</f>
        <v>0</v>
      </c>
      <c r="AB24">
        <f>IF(AA23&gt;Z23,1,0)</f>
        <v>0</v>
      </c>
    </row>
    <row r="25" spans="4:28" x14ac:dyDescent="0.25">
      <c r="F25" s="9" t="s">
        <v>47</v>
      </c>
      <c r="G25" s="11"/>
      <c r="H25" s="6"/>
      <c r="I25" s="6"/>
      <c r="J25" s="9" t="s">
        <v>48</v>
      </c>
      <c r="K25" s="11"/>
      <c r="L25" s="6"/>
      <c r="M25" s="6"/>
      <c r="N25" s="9" t="s">
        <v>49</v>
      </c>
      <c r="O25" s="11"/>
      <c r="P25" s="6"/>
      <c r="Q25" s="6"/>
      <c r="R25" s="9" t="s">
        <v>50</v>
      </c>
      <c r="S25" s="11"/>
      <c r="T25" s="6"/>
      <c r="U25" s="6"/>
      <c r="V25" s="9" t="s">
        <v>47</v>
      </c>
      <c r="W25" s="11"/>
      <c r="X25" s="6"/>
      <c r="Y25" s="6"/>
      <c r="Z25" s="9" t="s">
        <v>51</v>
      </c>
      <c r="AA25" s="11"/>
    </row>
    <row r="27" spans="4:28" x14ac:dyDescent="0.25">
      <c r="F27" s="24" t="s">
        <v>123</v>
      </c>
    </row>
    <row r="28" spans="4:28" x14ac:dyDescent="0.25">
      <c r="F28" s="24" t="s">
        <v>124</v>
      </c>
    </row>
    <row r="29" spans="4:28" x14ac:dyDescent="0.25">
      <c r="F29" s="24" t="s">
        <v>147</v>
      </c>
    </row>
    <row r="30" spans="4:28" x14ac:dyDescent="0.25">
      <c r="F30" s="24" t="s">
        <v>164</v>
      </c>
    </row>
  </sheetData>
  <mergeCells count="5">
    <mergeCell ref="B10:D10"/>
    <mergeCell ref="B11:D11"/>
    <mergeCell ref="B12:D12"/>
    <mergeCell ref="J2:K2"/>
    <mergeCell ref="B9:D9"/>
  </mergeCells>
  <phoneticPr fontId="0" type="noConversion"/>
  <pageMargins left="0" right="0" top="0.5" bottom="0.5" header="0.5" footer="0.5"/>
  <pageSetup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B30"/>
  <sheetViews>
    <sheetView showZeros="0" workbookViewId="0">
      <selection activeCell="Z18" sqref="Z18:AA19"/>
    </sheetView>
  </sheetViews>
  <sheetFormatPr defaultColWidth="8.81640625" defaultRowHeight="12.5" x14ac:dyDescent="0.25"/>
  <cols>
    <col min="1" max="1" width="6.7265625" customWidth="1"/>
    <col min="2" max="2" width="9.1796875" style="3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8" t="str">
        <f>Info!$A$1</f>
        <v>Tournament Name Goes Here</v>
      </c>
    </row>
    <row r="2" spans="1:27" ht="15.5" x14ac:dyDescent="0.35">
      <c r="B2" t="s">
        <v>26</v>
      </c>
      <c r="C2" s="27" t="str">
        <f>Info!$A$2</f>
        <v>Date 1</v>
      </c>
      <c r="G2" s="2" t="s">
        <v>25</v>
      </c>
      <c r="J2" s="3" t="str">
        <f>VLOOKUP($J$4,Info,2,FALSE)</f>
        <v>Pool B</v>
      </c>
    </row>
    <row r="3" spans="1:27" x14ac:dyDescent="0.25">
      <c r="B3"/>
    </row>
    <row r="4" spans="1:27" ht="15.5" x14ac:dyDescent="0.35">
      <c r="B4" t="s">
        <v>32</v>
      </c>
      <c r="C4" s="3" t="str">
        <f>VLOOKUP($J$4,Info,3,FALSE)</f>
        <v>Age/Division</v>
      </c>
      <c r="G4" s="2" t="s">
        <v>33</v>
      </c>
      <c r="J4" s="1">
        <v>2</v>
      </c>
    </row>
    <row r="7" spans="1:27" x14ac:dyDescent="0.25">
      <c r="F7" s="4" t="s">
        <v>34</v>
      </c>
      <c r="G7" s="5"/>
      <c r="H7" s="6"/>
      <c r="I7" s="6"/>
      <c r="J7" s="4" t="s">
        <v>114</v>
      </c>
      <c r="K7" s="5"/>
      <c r="L7" s="6"/>
      <c r="M7" s="6"/>
      <c r="N7" s="7" t="s">
        <v>121</v>
      </c>
      <c r="O7" s="7" t="s">
        <v>35</v>
      </c>
      <c r="P7" s="8"/>
      <c r="Q7" s="8"/>
      <c r="R7" s="7" t="s">
        <v>36</v>
      </c>
    </row>
    <row r="8" spans="1:27" x14ac:dyDescent="0.25">
      <c r="B8" s="29" t="s">
        <v>37</v>
      </c>
      <c r="C8" s="10"/>
      <c r="D8" s="11"/>
      <c r="F8" s="12" t="s">
        <v>38</v>
      </c>
      <c r="G8" s="12" t="s">
        <v>39</v>
      </c>
      <c r="H8" s="13"/>
      <c r="I8" s="13"/>
      <c r="J8" s="12" t="s">
        <v>38</v>
      </c>
      <c r="K8" s="12" t="s">
        <v>39</v>
      </c>
      <c r="L8" s="6"/>
      <c r="M8" s="6"/>
      <c r="N8" s="4"/>
      <c r="O8" s="14"/>
      <c r="P8" s="14"/>
      <c r="Q8" s="14"/>
      <c r="R8" s="5"/>
    </row>
    <row r="9" spans="1:27" ht="18" customHeight="1" x14ac:dyDescent="0.25">
      <c r="A9">
        <v>1</v>
      </c>
      <c r="B9" s="30">
        <f>VLOOKUP($J$4,Info,5,FALSE)</f>
        <v>0</v>
      </c>
      <c r="D9" s="16"/>
      <c r="F9" s="18">
        <f>SUM(E24,M24,Y24)</f>
        <v>0</v>
      </c>
      <c r="G9" s="18">
        <f>SUM(H24,P24,AB24)</f>
        <v>0</v>
      </c>
      <c r="H9" s="18"/>
      <c r="I9" s="18"/>
      <c r="J9" s="18">
        <f>SUM(F23,N23,Z23)</f>
        <v>0</v>
      </c>
      <c r="K9" s="18">
        <f>SUM(G23,O23,AA23)</f>
        <v>0</v>
      </c>
      <c r="L9" s="18"/>
      <c r="M9" s="18"/>
      <c r="N9" s="33" t="e">
        <f>(J9/(J9+K9))</f>
        <v>#DIV/0!</v>
      </c>
      <c r="O9" s="18">
        <f>SUM(F24,N24,Z24)</f>
        <v>0</v>
      </c>
      <c r="P9" s="18"/>
      <c r="Q9" s="18"/>
      <c r="R9" s="18"/>
      <c r="V9" t="s">
        <v>52</v>
      </c>
    </row>
    <row r="10" spans="1:27" ht="18" customHeight="1" x14ac:dyDescent="0.25">
      <c r="A10">
        <v>2</v>
      </c>
      <c r="B10" s="30">
        <f>VLOOKUP($J$4,Info,6,FALSE)</f>
        <v>0</v>
      </c>
      <c r="C10" s="15"/>
      <c r="D10" s="16"/>
      <c r="F10" s="18">
        <f>SUM(I24,Q24,AB24)</f>
        <v>0</v>
      </c>
      <c r="G10" s="18">
        <f>SUM(L24,T24,Y24)</f>
        <v>0</v>
      </c>
      <c r="H10" s="18"/>
      <c r="I10" s="18"/>
      <c r="J10" s="18">
        <f>SUM(J23,R23,AA23)</f>
        <v>0</v>
      </c>
      <c r="K10" s="18">
        <f>SUM(K23,S23,Z23)</f>
        <v>0</v>
      </c>
      <c r="L10" s="18"/>
      <c r="M10" s="18"/>
      <c r="N10" s="33" t="e">
        <f>(J10/(J10+K10))</f>
        <v>#DIV/0!</v>
      </c>
      <c r="O10" s="18">
        <f>SUM(J24,R24,AA24)</f>
        <v>0</v>
      </c>
      <c r="P10" s="18"/>
      <c r="Q10" s="18"/>
      <c r="R10" s="18"/>
    </row>
    <row r="11" spans="1:27" ht="18" customHeight="1" x14ac:dyDescent="0.25">
      <c r="A11">
        <v>3</v>
      </c>
      <c r="B11" s="30">
        <f>VLOOKUP($J$4,Info,7,FALSE)</f>
        <v>0</v>
      </c>
      <c r="C11" s="15"/>
      <c r="D11" s="16"/>
      <c r="F11" s="18">
        <f>SUM(H24,T24,U24)</f>
        <v>0</v>
      </c>
      <c r="G11" s="18">
        <f>SUM(E24,Q24,X24)</f>
        <v>0</v>
      </c>
      <c r="H11" s="18"/>
      <c r="I11" s="18"/>
      <c r="J11" s="18">
        <f>SUM(G23,S23,V23)</f>
        <v>0</v>
      </c>
      <c r="K11" s="18">
        <f>SUM(F23,R23,W23)</f>
        <v>0</v>
      </c>
      <c r="L11" s="18"/>
      <c r="M11" s="18"/>
      <c r="N11" s="33" t="e">
        <f>(J11/(J11+K11))</f>
        <v>#DIV/0!</v>
      </c>
      <c r="O11" s="18">
        <f>SUM(G24,S24,V24)</f>
        <v>0</v>
      </c>
      <c r="P11" s="18"/>
      <c r="Q11" s="18"/>
      <c r="R11" s="18"/>
    </row>
    <row r="12" spans="1:27" ht="18" customHeight="1" x14ac:dyDescent="0.25">
      <c r="A12">
        <v>4</v>
      </c>
      <c r="B12" s="30">
        <f>VLOOKUP($J$4,Info,8,FALSE)</f>
        <v>0</v>
      </c>
      <c r="C12" s="15"/>
      <c r="D12" s="16"/>
      <c r="F12" s="18">
        <f>SUM(L24,P24,X24)</f>
        <v>0</v>
      </c>
      <c r="G12" s="18">
        <f>SUM(I24,M24,U24)</f>
        <v>0</v>
      </c>
      <c r="H12" s="18"/>
      <c r="I12" s="18"/>
      <c r="J12" s="18">
        <f>SUM(K23,O23,W23)</f>
        <v>0</v>
      </c>
      <c r="K12" s="18">
        <f>SUM(J23,N23,V23)</f>
        <v>0</v>
      </c>
      <c r="L12" s="18"/>
      <c r="M12" s="18"/>
      <c r="N12" s="33" t="e">
        <f>(J12/(J12+K12))</f>
        <v>#DIV/0!</v>
      </c>
      <c r="O12" s="18">
        <f>SUM(K24,O24,W24)</f>
        <v>0</v>
      </c>
      <c r="P12" s="18"/>
      <c r="Q12" s="18"/>
      <c r="R12" s="18"/>
    </row>
    <row r="16" spans="1:27" x14ac:dyDescent="0.25">
      <c r="F16" s="4" t="s">
        <v>40</v>
      </c>
      <c r="G16" s="5"/>
      <c r="H16" s="6"/>
      <c r="I16" s="6"/>
      <c r="J16" s="4" t="s">
        <v>41</v>
      </c>
      <c r="K16" s="5"/>
      <c r="L16" s="6"/>
      <c r="M16" s="6"/>
      <c r="N16" s="4" t="s">
        <v>42</v>
      </c>
      <c r="O16" s="5"/>
      <c r="P16" s="6"/>
      <c r="Q16" s="6"/>
      <c r="R16" s="4" t="s">
        <v>43</v>
      </c>
      <c r="S16" s="5"/>
      <c r="T16" s="6"/>
      <c r="U16" s="6"/>
      <c r="V16" s="4" t="s">
        <v>44</v>
      </c>
      <c r="W16" s="5"/>
      <c r="X16" s="6"/>
      <c r="Y16" s="6"/>
      <c r="Z16" s="4" t="s">
        <v>45</v>
      </c>
      <c r="AA16" s="5"/>
    </row>
    <row r="17" spans="4:28" x14ac:dyDescent="0.25">
      <c r="F17" s="7">
        <v>1</v>
      </c>
      <c r="G17" s="7">
        <v>3</v>
      </c>
      <c r="H17" s="8"/>
      <c r="I17" s="8"/>
      <c r="J17" s="7">
        <v>2</v>
      </c>
      <c r="K17" s="7">
        <v>4</v>
      </c>
      <c r="L17" s="8"/>
      <c r="M17" s="8"/>
      <c r="N17" s="7">
        <v>1</v>
      </c>
      <c r="O17" s="7">
        <v>4</v>
      </c>
      <c r="P17" s="8"/>
      <c r="Q17" s="8"/>
      <c r="R17" s="7">
        <v>2</v>
      </c>
      <c r="S17" s="7">
        <v>3</v>
      </c>
      <c r="T17" s="8"/>
      <c r="U17" s="8"/>
      <c r="V17" s="7">
        <v>3</v>
      </c>
      <c r="W17" s="7">
        <v>4</v>
      </c>
      <c r="X17" s="8"/>
      <c r="Y17" s="8"/>
      <c r="Z17" s="7">
        <v>1</v>
      </c>
      <c r="AA17" s="7">
        <v>2</v>
      </c>
    </row>
    <row r="18" spans="4:28" ht="18" customHeight="1" x14ac:dyDescent="0.25">
      <c r="D18" s="8" t="s">
        <v>115</v>
      </c>
      <c r="E18">
        <f>IF(F18&gt;G18,1,0)</f>
        <v>0</v>
      </c>
      <c r="F18" s="18"/>
      <c r="G18" s="18"/>
      <c r="H18" s="18">
        <f>IF(G18&gt;F18,1,0)</f>
        <v>0</v>
      </c>
      <c r="I18" s="18">
        <f>IF(J18&gt;K18,1,0)</f>
        <v>0</v>
      </c>
      <c r="J18" s="18"/>
      <c r="K18" s="18"/>
      <c r="L18" s="18">
        <f>IF(K18&gt;J18,1,0)</f>
        <v>0</v>
      </c>
      <c r="M18" s="18">
        <f>IF(N18&gt;O18,1,0)</f>
        <v>0</v>
      </c>
      <c r="N18" s="18"/>
      <c r="O18" s="18"/>
      <c r="P18" s="18">
        <f>IF(O18&gt;N18,1,0)</f>
        <v>0</v>
      </c>
      <c r="Q18" s="18">
        <f>IF(R18&gt;S18,1,0)</f>
        <v>0</v>
      </c>
      <c r="R18" s="18"/>
      <c r="S18" s="18"/>
      <c r="T18" s="18">
        <f>IF(S18&gt;R18,1,0)</f>
        <v>0</v>
      </c>
      <c r="U18" s="18">
        <f>IF(V18&gt;W18,1,0)</f>
        <v>0</v>
      </c>
      <c r="V18" s="18"/>
      <c r="W18" s="18"/>
      <c r="X18" s="18">
        <f>IF(W18&gt;V18,1,0)</f>
        <v>0</v>
      </c>
      <c r="Y18" s="18">
        <f>IF(Z18&gt;AA18,1,0)</f>
        <v>0</v>
      </c>
      <c r="Z18" s="18"/>
      <c r="AA18" s="18"/>
      <c r="AB18">
        <f>IF(AA18&gt;Z18,1,0)</f>
        <v>0</v>
      </c>
    </row>
    <row r="19" spans="4:28" ht="18" customHeight="1" x14ac:dyDescent="0.25">
      <c r="D19" s="8" t="s">
        <v>116</v>
      </c>
      <c r="E19">
        <f>IF(F19&gt;G19,1,0)</f>
        <v>0</v>
      </c>
      <c r="F19" s="18"/>
      <c r="G19" s="18"/>
      <c r="H19" s="18">
        <f>IF(G19&gt;F19,1,0)</f>
        <v>0</v>
      </c>
      <c r="I19" s="18">
        <f>IF(J19&gt;K19,1,0)</f>
        <v>0</v>
      </c>
      <c r="J19" s="18"/>
      <c r="K19" s="18"/>
      <c r="L19" s="18">
        <f>IF(K19&gt;J19,1,0)</f>
        <v>0</v>
      </c>
      <c r="M19" s="18">
        <f>IF(N19&gt;O19,1,0)</f>
        <v>0</v>
      </c>
      <c r="N19" s="18"/>
      <c r="O19" s="18"/>
      <c r="P19" s="18">
        <f>IF(O19&gt;N19,1,0)</f>
        <v>0</v>
      </c>
      <c r="Q19" s="18">
        <f>IF(R19&gt;S19,1,0)</f>
        <v>0</v>
      </c>
      <c r="R19" s="18"/>
      <c r="S19" s="18"/>
      <c r="T19" s="18">
        <f>IF(S19&gt;R19,1,0)</f>
        <v>0</v>
      </c>
      <c r="U19" s="18">
        <f>IF(V19&gt;W19,1,0)</f>
        <v>0</v>
      </c>
      <c r="V19" s="18"/>
      <c r="W19" s="18"/>
      <c r="X19" s="18">
        <f>IF(W19&gt;V19,1,0)</f>
        <v>0</v>
      </c>
      <c r="Y19" s="18">
        <f>IF(Z19&gt;AA19,1,0)</f>
        <v>0</v>
      </c>
      <c r="Z19" s="18"/>
      <c r="AA19" s="18"/>
      <c r="AB19">
        <f>IF(AA19&gt;Z19,1,0)</f>
        <v>0</v>
      </c>
    </row>
    <row r="20" spans="4:28" ht="18" customHeight="1" x14ac:dyDescent="0.25">
      <c r="D20" s="8" t="s">
        <v>117</v>
      </c>
      <c r="E20">
        <f>IF(F20&gt;G20,1,0)</f>
        <v>0</v>
      </c>
      <c r="F20" s="18"/>
      <c r="G20" s="18"/>
      <c r="H20" s="18">
        <f>IF(G20&gt;F20,1,0)</f>
        <v>0</v>
      </c>
      <c r="I20" s="18">
        <f>IF(J20&gt;K20,1,0)</f>
        <v>0</v>
      </c>
      <c r="J20" s="18"/>
      <c r="K20" s="18"/>
      <c r="L20" s="18">
        <f>IF(K20&gt;J20,1,0)</f>
        <v>0</v>
      </c>
      <c r="M20" s="18">
        <f>IF(N20&gt;O20,1,0)</f>
        <v>0</v>
      </c>
      <c r="N20" s="18"/>
      <c r="O20" s="18"/>
      <c r="P20" s="18">
        <f>IF(O20&gt;N20,1,0)</f>
        <v>0</v>
      </c>
      <c r="Q20" s="18">
        <f>IF(R20&gt;S20,1,0)</f>
        <v>0</v>
      </c>
      <c r="R20" s="18"/>
      <c r="S20" s="18"/>
      <c r="T20" s="18">
        <f>IF(S20&gt;R20,1,0)</f>
        <v>0</v>
      </c>
      <c r="U20" s="18">
        <f>IF(V20&gt;W20,1,0)</f>
        <v>0</v>
      </c>
      <c r="V20" s="18"/>
      <c r="W20" s="18"/>
      <c r="X20" s="18">
        <f>IF(W20&gt;V20,1,0)</f>
        <v>0</v>
      </c>
      <c r="Y20" s="18">
        <f>IF(Z20&gt;AA20,1,0)</f>
        <v>0</v>
      </c>
      <c r="Z20" s="18"/>
      <c r="AA20" s="18"/>
      <c r="AB20">
        <f>IF(AA20&gt;Z20,1,0)</f>
        <v>0</v>
      </c>
    </row>
    <row r="21" spans="4:28" ht="18" customHeight="1" x14ac:dyDescent="0.25">
      <c r="D21" s="8" t="s">
        <v>118</v>
      </c>
      <c r="E21">
        <f>IF(F21&gt;G21,1,0)</f>
        <v>0</v>
      </c>
      <c r="F21" s="18"/>
      <c r="G21" s="18"/>
      <c r="H21" s="18">
        <f>IF(G21&gt;F21,1,0)</f>
        <v>0</v>
      </c>
      <c r="I21" s="18">
        <f>IF(J21&gt;K21,1,0)</f>
        <v>0</v>
      </c>
      <c r="J21" s="18"/>
      <c r="K21" s="18"/>
      <c r="L21" s="18">
        <f>IF(K21&gt;J21,1,0)</f>
        <v>0</v>
      </c>
      <c r="M21" s="18">
        <f>IF(N21&gt;O21,1,0)</f>
        <v>0</v>
      </c>
      <c r="N21" s="18"/>
      <c r="O21" s="18"/>
      <c r="P21" s="18">
        <f>IF(O21&gt;N21,1,0)</f>
        <v>0</v>
      </c>
      <c r="Q21" s="18">
        <f>IF(R21&gt;S21,1,0)</f>
        <v>0</v>
      </c>
      <c r="R21" s="18"/>
      <c r="S21" s="18"/>
      <c r="T21" s="18">
        <f>IF(S21&gt;R21,1,0)</f>
        <v>0</v>
      </c>
      <c r="U21" s="18">
        <f>IF(V21&gt;W21,1,0)</f>
        <v>0</v>
      </c>
      <c r="V21" s="18"/>
      <c r="W21" s="18"/>
      <c r="X21" s="18">
        <f>IF(W21&gt;V21,1,0)</f>
        <v>0</v>
      </c>
      <c r="Y21" s="18">
        <f>IF(Z21&gt;AA21,1,0)</f>
        <v>0</v>
      </c>
      <c r="Z21" s="18"/>
      <c r="AA21" s="18"/>
      <c r="AB21">
        <f>IF(AA21&gt;Z21,1,0)</f>
        <v>0</v>
      </c>
    </row>
    <row r="22" spans="4:28" ht="18" customHeight="1" x14ac:dyDescent="0.25">
      <c r="D22" s="8" t="s">
        <v>119</v>
      </c>
      <c r="E22">
        <f>IF(F22&gt;G22,1,0)</f>
        <v>0</v>
      </c>
      <c r="F22" s="18"/>
      <c r="G22" s="18"/>
      <c r="H22" s="18">
        <f>IF(G22&gt;F22,1,0)</f>
        <v>0</v>
      </c>
      <c r="I22" s="18">
        <f>IF(J22&gt;K22,1,0)</f>
        <v>0</v>
      </c>
      <c r="J22" s="18"/>
      <c r="K22" s="18"/>
      <c r="L22" s="18">
        <f>IF(K22&gt;J22,1,0)</f>
        <v>0</v>
      </c>
      <c r="M22" s="18">
        <f>IF(N22&gt;O22,1,0)</f>
        <v>0</v>
      </c>
      <c r="N22" s="18"/>
      <c r="O22" s="18"/>
      <c r="P22" s="18">
        <f>IF(O22&gt;N22,1,0)</f>
        <v>0</v>
      </c>
      <c r="Q22" s="18">
        <f>IF(R22&gt;S22,1,0)</f>
        <v>0</v>
      </c>
      <c r="R22" s="18"/>
      <c r="S22" s="18"/>
      <c r="T22" s="18">
        <f>IF(S22&gt;R22,1,0)</f>
        <v>0</v>
      </c>
      <c r="U22" s="18">
        <f>IF(V22&gt;W22,1,0)</f>
        <v>0</v>
      </c>
      <c r="V22" s="18"/>
      <c r="W22" s="18"/>
      <c r="X22" s="18">
        <f>IF(W22&gt;V22,1,0)</f>
        <v>0</v>
      </c>
      <c r="Y22" s="18">
        <f>IF(Z22&gt;AA22,1,0)</f>
        <v>0</v>
      </c>
      <c r="Z22" s="18"/>
      <c r="AA22" s="18"/>
      <c r="AB22">
        <f>IF(AA22&gt;Z22,1,0)</f>
        <v>0</v>
      </c>
    </row>
    <row r="23" spans="4:28" ht="18" customHeight="1" x14ac:dyDescent="0.25">
      <c r="D23" s="8" t="s">
        <v>122</v>
      </c>
      <c r="F23" s="18">
        <f>SUM(E18:E22)</f>
        <v>0</v>
      </c>
      <c r="G23" s="18">
        <f>SUM(H18:H22)</f>
        <v>0</v>
      </c>
      <c r="H23" s="18"/>
      <c r="I23" s="18"/>
      <c r="J23" s="18">
        <f>SUM(I18:I22)</f>
        <v>0</v>
      </c>
      <c r="K23" s="18">
        <f>SUM(L18:L22)</f>
        <v>0</v>
      </c>
      <c r="L23" s="18"/>
      <c r="M23" s="18"/>
      <c r="N23" s="18">
        <f>SUM(M18:M22)</f>
        <v>0</v>
      </c>
      <c r="O23" s="18">
        <f>SUM(P18:P22)</f>
        <v>0</v>
      </c>
      <c r="P23" s="18"/>
      <c r="Q23" s="18"/>
      <c r="R23" s="18">
        <f>SUM(Q18:Q22)</f>
        <v>0</v>
      </c>
      <c r="S23" s="18">
        <f>SUM(T18:T22)</f>
        <v>0</v>
      </c>
      <c r="T23" s="18"/>
      <c r="U23" s="18"/>
      <c r="V23" s="18">
        <f>SUM(U18:U22)</f>
        <v>0</v>
      </c>
      <c r="W23" s="18">
        <f>SUM(X18:X22)</f>
        <v>0</v>
      </c>
      <c r="X23" s="18"/>
      <c r="Y23" s="18"/>
      <c r="Z23" s="18">
        <f>SUM(Y18:Y22)</f>
        <v>0</v>
      </c>
      <c r="AA23" s="18">
        <f>SUM(AB18:AB22)</f>
        <v>0</v>
      </c>
    </row>
    <row r="24" spans="4:28" ht="18" customHeight="1" x14ac:dyDescent="0.25">
      <c r="D24" s="8" t="s">
        <v>46</v>
      </c>
      <c r="E24">
        <f>IF(F23&gt;G23,1,0)</f>
        <v>0</v>
      </c>
      <c r="F24" s="18">
        <f>SUM(F18:F22)-SUM(G18:G22)</f>
        <v>0</v>
      </c>
      <c r="G24" s="18">
        <f>SUM(G18:G22)-SUM(F18:F22)</f>
        <v>0</v>
      </c>
      <c r="H24" s="18">
        <f>IF(G23&gt;F23,1,0)</f>
        <v>0</v>
      </c>
      <c r="I24" s="18">
        <f>IF(J23&gt;K23,1,0)</f>
        <v>0</v>
      </c>
      <c r="J24" s="18">
        <f>SUM(J18:J22)-SUM(K18:K22)</f>
        <v>0</v>
      </c>
      <c r="K24" s="18">
        <f>SUM(K18:K22)-SUM(J18:J22)</f>
        <v>0</v>
      </c>
      <c r="L24" s="18">
        <f>IF(K23&gt;J23,1,0)</f>
        <v>0</v>
      </c>
      <c r="M24" s="18">
        <f>IF(N23&gt;O23,1,0)</f>
        <v>0</v>
      </c>
      <c r="N24" s="18">
        <f>SUM(N18:N22)-SUM(O18:O22)</f>
        <v>0</v>
      </c>
      <c r="O24" s="18">
        <f>SUM(O18:O22)-SUM(N18:N22)</f>
        <v>0</v>
      </c>
      <c r="P24" s="18">
        <f>IF(O23&gt;N23,1,0)</f>
        <v>0</v>
      </c>
      <c r="Q24" s="18">
        <f>IF(R23&gt;S23,1,0)</f>
        <v>0</v>
      </c>
      <c r="R24" s="18">
        <f>SUM(R18:R22)-SUM(S18:S22)</f>
        <v>0</v>
      </c>
      <c r="S24" s="18">
        <f>SUM(S18:S22)-SUM(R18:R22)</f>
        <v>0</v>
      </c>
      <c r="T24" s="18">
        <f>IF(S23&gt;R23,1,0)</f>
        <v>0</v>
      </c>
      <c r="U24" s="18">
        <f>IF(V23&gt;W23,1,0)</f>
        <v>0</v>
      </c>
      <c r="V24" s="18">
        <f>SUM(V18:V22)-SUM(W18:W22)</f>
        <v>0</v>
      </c>
      <c r="W24" s="18">
        <f>SUM(W18:W22)-SUM(V18:V22)</f>
        <v>0</v>
      </c>
      <c r="X24" s="18">
        <f>IF(W23&gt;V23,1,0)</f>
        <v>0</v>
      </c>
      <c r="Y24" s="18">
        <f>IF(Z23&gt;AA23,1,0)</f>
        <v>0</v>
      </c>
      <c r="Z24" s="18">
        <f>SUM(Z18:Z22)-SUM(AA18:AA22)</f>
        <v>0</v>
      </c>
      <c r="AA24" s="18">
        <f>SUM(AA18:AA22)-SUM(Z18:Z22)</f>
        <v>0</v>
      </c>
      <c r="AB24">
        <f>IF(AA23&gt;Z23,1,0)</f>
        <v>0</v>
      </c>
    </row>
    <row r="25" spans="4:28" x14ac:dyDescent="0.25">
      <c r="F25" s="9" t="s">
        <v>47</v>
      </c>
      <c r="G25" s="11"/>
      <c r="H25" s="6"/>
      <c r="I25" s="6"/>
      <c r="J25" s="9" t="s">
        <v>48</v>
      </c>
      <c r="K25" s="11"/>
      <c r="L25" s="6"/>
      <c r="M25" s="6"/>
      <c r="N25" s="9" t="s">
        <v>49</v>
      </c>
      <c r="O25" s="11"/>
      <c r="P25" s="6"/>
      <c r="Q25" s="6"/>
      <c r="R25" s="9" t="s">
        <v>50</v>
      </c>
      <c r="S25" s="11"/>
      <c r="T25" s="6"/>
      <c r="U25" s="6"/>
      <c r="V25" s="9" t="s">
        <v>47</v>
      </c>
      <c r="W25" s="11"/>
      <c r="X25" s="6"/>
      <c r="Y25" s="6"/>
      <c r="Z25" s="9" t="s">
        <v>51</v>
      </c>
      <c r="AA25" s="11"/>
    </row>
    <row r="27" spans="4:28" x14ac:dyDescent="0.25">
      <c r="F27" s="24" t="s">
        <v>125</v>
      </c>
    </row>
    <row r="28" spans="4:28" x14ac:dyDescent="0.25">
      <c r="F28" s="24" t="s">
        <v>126</v>
      </c>
    </row>
    <row r="29" spans="4:28" x14ac:dyDescent="0.25">
      <c r="F29" s="24" t="s">
        <v>150</v>
      </c>
    </row>
    <row r="30" spans="4:28" x14ac:dyDescent="0.25">
      <c r="F30" s="24" t="s">
        <v>165</v>
      </c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B30"/>
  <sheetViews>
    <sheetView showZeros="0" workbookViewId="0">
      <selection activeCell="W11" sqref="W11"/>
    </sheetView>
  </sheetViews>
  <sheetFormatPr defaultColWidth="8.81640625" defaultRowHeight="12.5" x14ac:dyDescent="0.25"/>
  <cols>
    <col min="1" max="1" width="6.7265625" customWidth="1"/>
    <col min="2" max="2" width="9.1796875" style="3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8" t="str">
        <f>Info!$A$1</f>
        <v>Tournament Name Goes Here</v>
      </c>
    </row>
    <row r="2" spans="1:27" ht="15.5" x14ac:dyDescent="0.35">
      <c r="B2" t="s">
        <v>26</v>
      </c>
      <c r="C2" s="27" t="str">
        <f>Info!$A$2</f>
        <v>Date 1</v>
      </c>
      <c r="G2" s="2" t="s">
        <v>25</v>
      </c>
      <c r="J2" s="3" t="str">
        <f>VLOOKUP($J$4,Info,2,FALSE)</f>
        <v>Pool C</v>
      </c>
    </row>
    <row r="3" spans="1:27" x14ac:dyDescent="0.25">
      <c r="B3"/>
    </row>
    <row r="4" spans="1:27" ht="15.5" x14ac:dyDescent="0.35">
      <c r="B4" t="s">
        <v>32</v>
      </c>
      <c r="C4" s="3" t="str">
        <f>VLOOKUP($J$4,Info,3,FALSE)</f>
        <v>Age/Division</v>
      </c>
      <c r="G4" s="2" t="s">
        <v>33</v>
      </c>
      <c r="J4" s="1">
        <v>3</v>
      </c>
    </row>
    <row r="7" spans="1:27" x14ac:dyDescent="0.25">
      <c r="F7" s="4" t="s">
        <v>34</v>
      </c>
      <c r="G7" s="5"/>
      <c r="H7" s="6"/>
      <c r="I7" s="6"/>
      <c r="J7" s="4" t="s">
        <v>114</v>
      </c>
      <c r="K7" s="5"/>
      <c r="L7" s="6"/>
      <c r="M7" s="6"/>
      <c r="N7" s="7" t="s">
        <v>121</v>
      </c>
      <c r="O7" s="7" t="s">
        <v>35</v>
      </c>
      <c r="P7" s="8"/>
      <c r="Q7" s="8"/>
      <c r="R7" s="7" t="s">
        <v>36</v>
      </c>
    </row>
    <row r="8" spans="1:27" x14ac:dyDescent="0.25">
      <c r="B8" s="29" t="s">
        <v>37</v>
      </c>
      <c r="C8" s="10"/>
      <c r="D8" s="11"/>
      <c r="F8" s="12" t="s">
        <v>38</v>
      </c>
      <c r="G8" s="12" t="s">
        <v>39</v>
      </c>
      <c r="H8" s="13"/>
      <c r="I8" s="13"/>
      <c r="J8" s="12" t="s">
        <v>38</v>
      </c>
      <c r="K8" s="12" t="s">
        <v>39</v>
      </c>
      <c r="L8" s="6"/>
      <c r="M8" s="6"/>
      <c r="N8" s="4"/>
      <c r="O8" s="14"/>
      <c r="P8" s="14"/>
      <c r="Q8" s="14"/>
      <c r="R8" s="5"/>
    </row>
    <row r="9" spans="1:27" ht="18" customHeight="1" x14ac:dyDescent="0.25">
      <c r="A9">
        <v>1</v>
      </c>
      <c r="B9" s="30">
        <f>VLOOKUP($J$4,Info,5,FALSE)</f>
        <v>0</v>
      </c>
      <c r="D9" s="16"/>
      <c r="F9" s="18">
        <f>SUM(E24,M24,Y24)</f>
        <v>0</v>
      </c>
      <c r="G9" s="18">
        <f>SUM(H24,P24,AB24)</f>
        <v>0</v>
      </c>
      <c r="H9" s="18"/>
      <c r="I9" s="18"/>
      <c r="J9" s="18">
        <f>SUM(F23,N23,Z23)</f>
        <v>0</v>
      </c>
      <c r="K9" s="18">
        <f>SUM(G23,O23,AA23)</f>
        <v>0</v>
      </c>
      <c r="L9" s="18"/>
      <c r="M9" s="18"/>
      <c r="N9" s="33" t="e">
        <f>(J9/(J9+K9))</f>
        <v>#DIV/0!</v>
      </c>
      <c r="O9" s="18">
        <f>SUM(F24,N24,Z24)</f>
        <v>0</v>
      </c>
      <c r="P9" s="18"/>
      <c r="Q9" s="18"/>
      <c r="R9" s="18"/>
      <c r="V9" t="s">
        <v>52</v>
      </c>
    </row>
    <row r="10" spans="1:27" ht="18" customHeight="1" x14ac:dyDescent="0.25">
      <c r="A10">
        <v>2</v>
      </c>
      <c r="B10" s="30">
        <f>VLOOKUP($J$4,Info,6,FALSE)</f>
        <v>0</v>
      </c>
      <c r="C10" s="15"/>
      <c r="D10" s="16"/>
      <c r="F10" s="18">
        <f>SUM(I24,Q24,AB24)</f>
        <v>0</v>
      </c>
      <c r="G10" s="18">
        <f>SUM(L24,T24,Y24)</f>
        <v>0</v>
      </c>
      <c r="H10" s="18"/>
      <c r="I10" s="18"/>
      <c r="J10" s="18">
        <f>SUM(J23,R23,AA23)</f>
        <v>0</v>
      </c>
      <c r="K10" s="18">
        <f>SUM(K23,S23,Z23)</f>
        <v>0</v>
      </c>
      <c r="L10" s="18"/>
      <c r="M10" s="18"/>
      <c r="N10" s="33" t="e">
        <f>(J10/(J10+K10))</f>
        <v>#DIV/0!</v>
      </c>
      <c r="O10" s="18">
        <f>SUM(J24,R24,AA24)</f>
        <v>0</v>
      </c>
      <c r="P10" s="18"/>
      <c r="Q10" s="18"/>
      <c r="R10" s="18"/>
    </row>
    <row r="11" spans="1:27" ht="18" customHeight="1" x14ac:dyDescent="0.25">
      <c r="A11">
        <v>3</v>
      </c>
      <c r="B11" s="30">
        <f>VLOOKUP($J$4,Info,7,FALSE)</f>
        <v>0</v>
      </c>
      <c r="C11" s="15"/>
      <c r="D11" s="16"/>
      <c r="F11" s="18">
        <f>SUM(H24,T24,U24)</f>
        <v>0</v>
      </c>
      <c r="G11" s="18">
        <f>SUM(E24,Q24,X24)</f>
        <v>0</v>
      </c>
      <c r="H11" s="18"/>
      <c r="I11" s="18"/>
      <c r="J11" s="18">
        <f>SUM(G23,S23,V23)</f>
        <v>0</v>
      </c>
      <c r="K11" s="18">
        <f>SUM(F23,R23,W23)</f>
        <v>0</v>
      </c>
      <c r="L11" s="18"/>
      <c r="M11" s="18"/>
      <c r="N11" s="33" t="e">
        <f>(J11/(J11+K11))</f>
        <v>#DIV/0!</v>
      </c>
      <c r="O11" s="18">
        <f>SUM(G24,S24,V24)</f>
        <v>0</v>
      </c>
      <c r="P11" s="18"/>
      <c r="Q11" s="18"/>
      <c r="R11" s="18"/>
    </row>
    <row r="12" spans="1:27" ht="18" customHeight="1" x14ac:dyDescent="0.25">
      <c r="A12">
        <v>4</v>
      </c>
      <c r="B12" s="30">
        <f>VLOOKUP($J$4,Info,8,FALSE)</f>
        <v>0</v>
      </c>
      <c r="C12" s="15"/>
      <c r="D12" s="16"/>
      <c r="F12" s="18">
        <f>SUM(L24,P24,X24)</f>
        <v>0</v>
      </c>
      <c r="G12" s="18">
        <f>SUM(I24,M24,U24)</f>
        <v>0</v>
      </c>
      <c r="H12" s="18"/>
      <c r="I12" s="18"/>
      <c r="J12" s="18">
        <f>SUM(K23,O23,W23)</f>
        <v>0</v>
      </c>
      <c r="K12" s="18">
        <f>SUM(J23,N23,V23)</f>
        <v>0</v>
      </c>
      <c r="L12" s="18"/>
      <c r="M12" s="18"/>
      <c r="N12" s="33" t="e">
        <f>(J12/(J12+K12))</f>
        <v>#DIV/0!</v>
      </c>
      <c r="O12" s="18">
        <f>SUM(K24,O24,W24)</f>
        <v>0</v>
      </c>
      <c r="P12" s="18"/>
      <c r="Q12" s="18"/>
      <c r="R12" s="18"/>
    </row>
    <row r="16" spans="1:27" x14ac:dyDescent="0.25">
      <c r="F16" s="4" t="s">
        <v>40</v>
      </c>
      <c r="G16" s="5"/>
      <c r="H16" s="6"/>
      <c r="I16" s="6"/>
      <c r="J16" s="4" t="s">
        <v>41</v>
      </c>
      <c r="K16" s="5"/>
      <c r="L16" s="6"/>
      <c r="M16" s="6"/>
      <c r="N16" s="4" t="s">
        <v>42</v>
      </c>
      <c r="O16" s="5"/>
      <c r="P16" s="6"/>
      <c r="Q16" s="6"/>
      <c r="R16" s="4" t="s">
        <v>43</v>
      </c>
      <c r="S16" s="5"/>
      <c r="T16" s="6"/>
      <c r="U16" s="6"/>
      <c r="V16" s="4" t="s">
        <v>44</v>
      </c>
      <c r="W16" s="5"/>
      <c r="X16" s="6"/>
      <c r="Y16" s="6"/>
      <c r="Z16" s="4" t="s">
        <v>45</v>
      </c>
      <c r="AA16" s="5"/>
    </row>
    <row r="17" spans="4:28" x14ac:dyDescent="0.25">
      <c r="F17" s="7">
        <v>1</v>
      </c>
      <c r="G17" s="7">
        <v>3</v>
      </c>
      <c r="H17" s="8"/>
      <c r="I17" s="8"/>
      <c r="J17" s="7">
        <v>2</v>
      </c>
      <c r="K17" s="7">
        <v>4</v>
      </c>
      <c r="L17" s="8"/>
      <c r="M17" s="8"/>
      <c r="N17" s="7">
        <v>1</v>
      </c>
      <c r="O17" s="7">
        <v>4</v>
      </c>
      <c r="P17" s="8"/>
      <c r="Q17" s="8"/>
      <c r="R17" s="7">
        <v>2</v>
      </c>
      <c r="S17" s="7">
        <v>3</v>
      </c>
      <c r="T17" s="8"/>
      <c r="U17" s="8"/>
      <c r="V17" s="7">
        <v>3</v>
      </c>
      <c r="W17" s="7">
        <v>4</v>
      </c>
      <c r="X17" s="8"/>
      <c r="Y17" s="8"/>
      <c r="Z17" s="7">
        <v>12</v>
      </c>
      <c r="AA17" s="7">
        <v>2</v>
      </c>
    </row>
    <row r="18" spans="4:28" ht="18" customHeight="1" x14ac:dyDescent="0.25">
      <c r="D18" s="8" t="s">
        <v>115</v>
      </c>
      <c r="E18">
        <f>IF(F18&gt;G18,1,0)</f>
        <v>0</v>
      </c>
      <c r="F18" s="18"/>
      <c r="G18" s="18"/>
      <c r="H18" s="18">
        <f>IF(G18&gt;F18,1,0)</f>
        <v>0</v>
      </c>
      <c r="I18" s="18">
        <f>IF(J18&gt;K18,1,0)</f>
        <v>0</v>
      </c>
      <c r="J18" s="18"/>
      <c r="K18" s="18"/>
      <c r="L18" s="18">
        <f>IF(K18&gt;J18,1,0)</f>
        <v>0</v>
      </c>
      <c r="M18" s="18">
        <f>IF(N18&gt;O18,1,0)</f>
        <v>0</v>
      </c>
      <c r="N18" s="18"/>
      <c r="O18" s="18"/>
      <c r="P18" s="18">
        <f>IF(O18&gt;N18,1,0)</f>
        <v>0</v>
      </c>
      <c r="Q18" s="18">
        <f>IF(R18&gt;S18,1,0)</f>
        <v>0</v>
      </c>
      <c r="R18" s="18"/>
      <c r="S18" s="18"/>
      <c r="T18" s="18">
        <f>IF(S18&gt;R18,1,0)</f>
        <v>0</v>
      </c>
      <c r="U18" s="18">
        <f>IF(V18&gt;W18,1,0)</f>
        <v>0</v>
      </c>
      <c r="V18" s="18"/>
      <c r="W18" s="18"/>
      <c r="X18" s="18">
        <f>IF(W18&gt;V18,1,0)</f>
        <v>0</v>
      </c>
      <c r="Y18" s="18">
        <f>IF(Z18&gt;AA18,1,0)</f>
        <v>0</v>
      </c>
      <c r="Z18" s="18"/>
      <c r="AA18" s="18"/>
      <c r="AB18">
        <f>IF(AA18&gt;Z18,1,0)</f>
        <v>0</v>
      </c>
    </row>
    <row r="19" spans="4:28" ht="18" customHeight="1" x14ac:dyDescent="0.25">
      <c r="D19" s="8" t="s">
        <v>116</v>
      </c>
      <c r="E19">
        <f>IF(F19&gt;G19,1,0)</f>
        <v>0</v>
      </c>
      <c r="F19" s="18"/>
      <c r="G19" s="18"/>
      <c r="H19" s="18">
        <f>IF(G19&gt;F19,1,0)</f>
        <v>0</v>
      </c>
      <c r="I19" s="18">
        <f>IF(J19&gt;K19,1,0)</f>
        <v>0</v>
      </c>
      <c r="J19" s="18"/>
      <c r="K19" s="18"/>
      <c r="L19" s="18">
        <f>IF(K19&gt;J19,1,0)</f>
        <v>0</v>
      </c>
      <c r="M19" s="18">
        <f>IF(N19&gt;O19,1,0)</f>
        <v>0</v>
      </c>
      <c r="N19" s="18"/>
      <c r="O19" s="18"/>
      <c r="P19" s="18">
        <f>IF(O19&gt;N19,1,0)</f>
        <v>0</v>
      </c>
      <c r="Q19" s="18">
        <f>IF(R19&gt;S19,1,0)</f>
        <v>0</v>
      </c>
      <c r="R19" s="18"/>
      <c r="S19" s="18"/>
      <c r="T19" s="18">
        <f>IF(S19&gt;R19,1,0)</f>
        <v>0</v>
      </c>
      <c r="U19" s="18">
        <f>IF(V19&gt;W19,1,0)</f>
        <v>0</v>
      </c>
      <c r="V19" s="18"/>
      <c r="W19" s="18"/>
      <c r="X19" s="18">
        <f>IF(W19&gt;V19,1,0)</f>
        <v>0</v>
      </c>
      <c r="Y19" s="18">
        <f>IF(Z19&gt;AA19,1,0)</f>
        <v>0</v>
      </c>
      <c r="Z19" s="18"/>
      <c r="AA19" s="18"/>
      <c r="AB19">
        <f>IF(AA19&gt;Z19,1,0)</f>
        <v>0</v>
      </c>
    </row>
    <row r="20" spans="4:28" ht="18" customHeight="1" x14ac:dyDescent="0.25">
      <c r="D20" s="8" t="s">
        <v>117</v>
      </c>
      <c r="E20">
        <f>IF(F20&gt;G20,1,0)</f>
        <v>0</v>
      </c>
      <c r="F20" s="18"/>
      <c r="G20" s="18"/>
      <c r="H20" s="18">
        <f>IF(G20&gt;F20,1,0)</f>
        <v>0</v>
      </c>
      <c r="I20" s="18">
        <f>IF(J20&gt;K20,1,0)</f>
        <v>0</v>
      </c>
      <c r="J20" s="18"/>
      <c r="K20" s="18"/>
      <c r="L20" s="18">
        <f>IF(K20&gt;J20,1,0)</f>
        <v>0</v>
      </c>
      <c r="M20" s="18">
        <f>IF(N20&gt;O20,1,0)</f>
        <v>0</v>
      </c>
      <c r="N20" s="18"/>
      <c r="O20" s="18"/>
      <c r="P20" s="18">
        <f>IF(O20&gt;N20,1,0)</f>
        <v>0</v>
      </c>
      <c r="Q20" s="18">
        <f>IF(R20&gt;S20,1,0)</f>
        <v>0</v>
      </c>
      <c r="R20" s="18"/>
      <c r="S20" s="18"/>
      <c r="T20" s="18">
        <f>IF(S20&gt;R20,1,0)</f>
        <v>0</v>
      </c>
      <c r="U20" s="18">
        <f>IF(V20&gt;W20,1,0)</f>
        <v>0</v>
      </c>
      <c r="V20" s="18"/>
      <c r="W20" s="18"/>
      <c r="X20" s="18">
        <f>IF(W20&gt;V20,1,0)</f>
        <v>0</v>
      </c>
      <c r="Y20" s="18">
        <f>IF(Z20&gt;AA20,1,0)</f>
        <v>0</v>
      </c>
      <c r="Z20" s="18"/>
      <c r="AA20" s="18"/>
      <c r="AB20">
        <f>IF(AA20&gt;Z20,1,0)</f>
        <v>0</v>
      </c>
    </row>
    <row r="21" spans="4:28" ht="18" customHeight="1" x14ac:dyDescent="0.25">
      <c r="D21" s="8" t="s">
        <v>118</v>
      </c>
      <c r="E21">
        <f>IF(F21&gt;G21,1,0)</f>
        <v>0</v>
      </c>
      <c r="F21" s="18"/>
      <c r="G21" s="18"/>
      <c r="H21" s="18">
        <f>IF(G21&gt;F21,1,0)</f>
        <v>0</v>
      </c>
      <c r="I21" s="18">
        <f>IF(J21&gt;K21,1,0)</f>
        <v>0</v>
      </c>
      <c r="J21" s="18"/>
      <c r="K21" s="18"/>
      <c r="L21" s="18">
        <f>IF(K21&gt;J21,1,0)</f>
        <v>0</v>
      </c>
      <c r="M21" s="18">
        <f>IF(N21&gt;O21,1,0)</f>
        <v>0</v>
      </c>
      <c r="N21" s="18"/>
      <c r="O21" s="18"/>
      <c r="P21" s="18">
        <f>IF(O21&gt;N21,1,0)</f>
        <v>0</v>
      </c>
      <c r="Q21" s="18">
        <f>IF(R21&gt;S21,1,0)</f>
        <v>0</v>
      </c>
      <c r="R21" s="18"/>
      <c r="S21" s="18"/>
      <c r="T21" s="18">
        <f>IF(S21&gt;R21,1,0)</f>
        <v>0</v>
      </c>
      <c r="U21" s="18">
        <f>IF(V21&gt;W21,1,0)</f>
        <v>0</v>
      </c>
      <c r="V21" s="18"/>
      <c r="W21" s="18"/>
      <c r="X21" s="18">
        <f>IF(W21&gt;V21,1,0)</f>
        <v>0</v>
      </c>
      <c r="Y21" s="18">
        <f>IF(Z21&gt;AA21,1,0)</f>
        <v>0</v>
      </c>
      <c r="Z21" s="18"/>
      <c r="AA21" s="18"/>
      <c r="AB21">
        <f>IF(AA21&gt;Z21,1,0)</f>
        <v>0</v>
      </c>
    </row>
    <row r="22" spans="4:28" ht="18" customHeight="1" x14ac:dyDescent="0.25">
      <c r="D22" s="8" t="s">
        <v>119</v>
      </c>
      <c r="E22">
        <f>IF(F22&gt;G22,1,0)</f>
        <v>0</v>
      </c>
      <c r="F22" s="18"/>
      <c r="G22" s="18"/>
      <c r="H22" s="18">
        <f>IF(G22&gt;F22,1,0)</f>
        <v>0</v>
      </c>
      <c r="I22" s="18">
        <f>IF(J22&gt;K22,1,0)</f>
        <v>0</v>
      </c>
      <c r="J22" s="18"/>
      <c r="K22" s="18"/>
      <c r="L22" s="18">
        <f>IF(K22&gt;J22,1,0)</f>
        <v>0</v>
      </c>
      <c r="M22" s="18">
        <f>IF(N22&gt;O22,1,0)</f>
        <v>0</v>
      </c>
      <c r="N22" s="18"/>
      <c r="O22" s="18"/>
      <c r="P22" s="18">
        <f>IF(O22&gt;N22,1,0)</f>
        <v>0</v>
      </c>
      <c r="Q22" s="18">
        <f>IF(R22&gt;S22,1,0)</f>
        <v>0</v>
      </c>
      <c r="R22" s="18"/>
      <c r="S22" s="18"/>
      <c r="T22" s="18">
        <f>IF(S22&gt;R22,1,0)</f>
        <v>0</v>
      </c>
      <c r="U22" s="18">
        <f>IF(V22&gt;W22,1,0)</f>
        <v>0</v>
      </c>
      <c r="V22" s="18"/>
      <c r="W22" s="18"/>
      <c r="X22" s="18">
        <f>IF(W22&gt;V22,1,0)</f>
        <v>0</v>
      </c>
      <c r="Y22" s="18">
        <f>IF(Z22&gt;AA22,1,0)</f>
        <v>0</v>
      </c>
      <c r="Z22" s="18"/>
      <c r="AA22" s="18"/>
      <c r="AB22">
        <f>IF(AA22&gt;Z22,1,0)</f>
        <v>0</v>
      </c>
    </row>
    <row r="23" spans="4:28" ht="18" customHeight="1" x14ac:dyDescent="0.25">
      <c r="D23" s="8" t="s">
        <v>122</v>
      </c>
      <c r="F23" s="18">
        <f>SUM(E18:E22)</f>
        <v>0</v>
      </c>
      <c r="G23" s="18">
        <f>SUM(H18:H22)</f>
        <v>0</v>
      </c>
      <c r="H23" s="18"/>
      <c r="I23" s="18"/>
      <c r="J23" s="18">
        <f>SUM(I18:I22)</f>
        <v>0</v>
      </c>
      <c r="K23" s="18">
        <f>SUM(L18:L22)</f>
        <v>0</v>
      </c>
      <c r="L23" s="18"/>
      <c r="M23" s="18"/>
      <c r="N23" s="18">
        <f>SUM(M18:M22)</f>
        <v>0</v>
      </c>
      <c r="O23" s="18">
        <f>SUM(P18:P22)</f>
        <v>0</v>
      </c>
      <c r="P23" s="18"/>
      <c r="Q23" s="18"/>
      <c r="R23" s="18">
        <f>SUM(Q18:Q22)</f>
        <v>0</v>
      </c>
      <c r="S23" s="18">
        <f>SUM(T18:T22)</f>
        <v>0</v>
      </c>
      <c r="T23" s="18"/>
      <c r="U23" s="18"/>
      <c r="V23" s="18">
        <f>SUM(U18:U22)</f>
        <v>0</v>
      </c>
      <c r="W23" s="18">
        <f>SUM(X18:X22)</f>
        <v>0</v>
      </c>
      <c r="X23" s="18"/>
      <c r="Y23" s="18"/>
      <c r="Z23" s="18">
        <f>SUM(Y18:Y22)</f>
        <v>0</v>
      </c>
      <c r="AA23" s="18">
        <f>SUM(AB18:AB22)</f>
        <v>0</v>
      </c>
    </row>
    <row r="24" spans="4:28" ht="18" customHeight="1" x14ac:dyDescent="0.25">
      <c r="D24" s="8" t="s">
        <v>46</v>
      </c>
      <c r="E24">
        <f>IF(F23&gt;G23,1,0)</f>
        <v>0</v>
      </c>
      <c r="F24" s="18">
        <f>SUM(F18:F22)-SUM(G18:G22)</f>
        <v>0</v>
      </c>
      <c r="G24" s="18">
        <f>SUM(G18:G22)-SUM(F18:F22)</f>
        <v>0</v>
      </c>
      <c r="H24" s="18">
        <f>IF(G23&gt;F23,1,0)</f>
        <v>0</v>
      </c>
      <c r="I24" s="18">
        <f>IF(J23&gt;K23,1,0)</f>
        <v>0</v>
      </c>
      <c r="J24" s="18">
        <f>SUM(J18:J22)-SUM(K18:K22)</f>
        <v>0</v>
      </c>
      <c r="K24" s="18">
        <f>SUM(K18:K22)-SUM(J18:J22)</f>
        <v>0</v>
      </c>
      <c r="L24" s="18">
        <f>IF(K23&gt;J23,1,0)</f>
        <v>0</v>
      </c>
      <c r="M24" s="18">
        <f>IF(N23&gt;O23,1,0)</f>
        <v>0</v>
      </c>
      <c r="N24" s="18">
        <f>SUM(N18:N22)-SUM(O18:O22)</f>
        <v>0</v>
      </c>
      <c r="O24" s="18">
        <f>SUM(O18:O22)-SUM(N18:N22)</f>
        <v>0</v>
      </c>
      <c r="P24" s="18">
        <f>IF(O23&gt;N23,1,0)</f>
        <v>0</v>
      </c>
      <c r="Q24" s="18">
        <f>IF(R23&gt;S23,1,0)</f>
        <v>0</v>
      </c>
      <c r="R24" s="18">
        <f>SUM(R18:R22)-SUM(S18:S22)</f>
        <v>0</v>
      </c>
      <c r="S24" s="18">
        <f>SUM(S18:S22)-SUM(R18:R22)</f>
        <v>0</v>
      </c>
      <c r="T24" s="18">
        <f>IF(S23&gt;R23,1,0)</f>
        <v>0</v>
      </c>
      <c r="U24" s="18">
        <f>IF(V23&gt;W23,1,0)</f>
        <v>0</v>
      </c>
      <c r="V24" s="18">
        <f>SUM(V18:V22)-SUM(W18:W22)</f>
        <v>0</v>
      </c>
      <c r="W24" s="18">
        <f>SUM(W18:W22)-SUM(V18:V22)</f>
        <v>0</v>
      </c>
      <c r="X24" s="18">
        <f>IF(W23&gt;V23,1,0)</f>
        <v>0</v>
      </c>
      <c r="Y24" s="18">
        <f>IF(Z23&gt;AA23,1,0)</f>
        <v>0</v>
      </c>
      <c r="Z24" s="18">
        <f>SUM(Z18:Z22)-SUM(AA18:AA22)</f>
        <v>0</v>
      </c>
      <c r="AA24" s="18">
        <f>SUM(AA18:AA22)-SUM(Z18:Z22)</f>
        <v>0</v>
      </c>
      <c r="AB24">
        <f>IF(AA23&gt;Z23,1,0)</f>
        <v>0</v>
      </c>
    </row>
    <row r="25" spans="4:28" x14ac:dyDescent="0.25">
      <c r="F25" s="9" t="s">
        <v>47</v>
      </c>
      <c r="G25" s="11"/>
      <c r="H25" s="6"/>
      <c r="I25" s="6"/>
      <c r="J25" s="9" t="s">
        <v>48</v>
      </c>
      <c r="K25" s="11"/>
      <c r="L25" s="6"/>
      <c r="M25" s="6"/>
      <c r="N25" s="9" t="s">
        <v>49</v>
      </c>
      <c r="O25" s="11"/>
      <c r="P25" s="6"/>
      <c r="Q25" s="6"/>
      <c r="R25" s="9" t="s">
        <v>50</v>
      </c>
      <c r="S25" s="11"/>
      <c r="T25" s="6"/>
      <c r="U25" s="6"/>
      <c r="V25" s="9" t="s">
        <v>47</v>
      </c>
      <c r="W25" s="11"/>
      <c r="X25" s="6"/>
      <c r="Y25" s="6"/>
      <c r="Z25" s="9" t="s">
        <v>51</v>
      </c>
      <c r="AA25" s="11"/>
    </row>
    <row r="27" spans="4:28" x14ac:dyDescent="0.25">
      <c r="F27" s="24" t="s">
        <v>127</v>
      </c>
    </row>
    <row r="28" spans="4:28" x14ac:dyDescent="0.25">
      <c r="F28" s="24" t="s">
        <v>128</v>
      </c>
    </row>
    <row r="29" spans="4:28" x14ac:dyDescent="0.25">
      <c r="F29" s="24" t="s">
        <v>149</v>
      </c>
    </row>
    <row r="30" spans="4:28" x14ac:dyDescent="0.25">
      <c r="F30" s="24" t="s">
        <v>166</v>
      </c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B30"/>
  <sheetViews>
    <sheetView showZeros="0" workbookViewId="0">
      <selection activeCell="Z18" sqref="Z18:AA19"/>
    </sheetView>
  </sheetViews>
  <sheetFormatPr defaultColWidth="8.81640625" defaultRowHeight="12.5" x14ac:dyDescent="0.25"/>
  <cols>
    <col min="1" max="1" width="6.7265625" customWidth="1"/>
    <col min="2" max="2" width="9.1796875" style="3" customWidth="1"/>
    <col min="3" max="4" width="8.81640625" customWidth="1"/>
    <col min="5" max="5" width="0" hidden="1" customWidth="1"/>
    <col min="6" max="7" width="6.7265625" customWidth="1"/>
    <col min="8" max="9" width="9.1796875" hidden="1" customWidth="1"/>
    <col min="10" max="11" width="6.7265625" customWidth="1"/>
    <col min="12" max="13" width="9.1796875" hidden="1" customWidth="1"/>
    <col min="14" max="15" width="6.7265625" customWidth="1"/>
    <col min="16" max="17" width="9.1796875" hidden="1" customWidth="1"/>
    <col min="18" max="19" width="6.7265625" customWidth="1"/>
    <col min="20" max="21" width="9.1796875" hidden="1" customWidth="1"/>
    <col min="22" max="23" width="6.7265625" customWidth="1"/>
    <col min="24" max="25" width="9.1796875" hidden="1" customWidth="1"/>
    <col min="26" max="27" width="6.7265625" customWidth="1"/>
    <col min="28" max="28" width="0" hidden="1" customWidth="1"/>
  </cols>
  <sheetData>
    <row r="1" spans="1:27" ht="22.5" x14ac:dyDescent="0.45">
      <c r="B1" s="28" t="str">
        <f>Info!$A$1</f>
        <v>Tournament Name Goes Here</v>
      </c>
    </row>
    <row r="2" spans="1:27" ht="15.5" x14ac:dyDescent="0.35">
      <c r="B2" t="s">
        <v>26</v>
      </c>
      <c r="C2" s="27" t="str">
        <f>Info!$A$2</f>
        <v>Date 1</v>
      </c>
      <c r="G2" s="2" t="s">
        <v>25</v>
      </c>
      <c r="J2" s="3" t="str">
        <f>VLOOKUP($J$4,Info,2,FALSE)</f>
        <v>Pool D</v>
      </c>
    </row>
    <row r="3" spans="1:27" x14ac:dyDescent="0.25">
      <c r="B3"/>
    </row>
    <row r="4" spans="1:27" ht="15.5" x14ac:dyDescent="0.35">
      <c r="B4" t="s">
        <v>32</v>
      </c>
      <c r="C4" s="3" t="str">
        <f>VLOOKUP($J$4,Info,3,FALSE)</f>
        <v>Age/Division</v>
      </c>
      <c r="G4" s="2" t="s">
        <v>33</v>
      </c>
      <c r="J4" s="1">
        <v>4</v>
      </c>
    </row>
    <row r="7" spans="1:27" x14ac:dyDescent="0.25">
      <c r="F7" s="4" t="s">
        <v>34</v>
      </c>
      <c r="G7" s="5"/>
      <c r="H7" s="6"/>
      <c r="I7" s="6"/>
      <c r="J7" s="4" t="s">
        <v>114</v>
      </c>
      <c r="K7" s="5"/>
      <c r="L7" s="6"/>
      <c r="M7" s="6"/>
      <c r="N7" s="7" t="s">
        <v>121</v>
      </c>
      <c r="O7" s="7" t="s">
        <v>35</v>
      </c>
      <c r="P7" s="8"/>
      <c r="Q7" s="8"/>
      <c r="R7" s="7" t="s">
        <v>36</v>
      </c>
    </row>
    <row r="8" spans="1:27" x14ac:dyDescent="0.25">
      <c r="B8" s="29" t="s">
        <v>37</v>
      </c>
      <c r="C8" s="10"/>
      <c r="D8" s="11"/>
      <c r="F8" s="12" t="s">
        <v>38</v>
      </c>
      <c r="G8" s="12" t="s">
        <v>39</v>
      </c>
      <c r="H8" s="13"/>
      <c r="I8" s="13"/>
      <c r="J8" s="12" t="s">
        <v>38</v>
      </c>
      <c r="K8" s="12" t="s">
        <v>39</v>
      </c>
      <c r="L8" s="6"/>
      <c r="M8" s="6"/>
      <c r="N8" s="4"/>
      <c r="O8" s="14"/>
      <c r="P8" s="14"/>
      <c r="Q8" s="14"/>
      <c r="R8" s="5"/>
    </row>
    <row r="9" spans="1:27" ht="18" customHeight="1" x14ac:dyDescent="0.25">
      <c r="A9">
        <v>1</v>
      </c>
      <c r="B9" s="30">
        <f>VLOOKUP($J$4,Info,5,FALSE)</f>
        <v>0</v>
      </c>
      <c r="D9" s="16"/>
      <c r="F9" s="18">
        <f>SUM(E24,M24,Y24)</f>
        <v>0</v>
      </c>
      <c r="G9" s="18">
        <f>SUM(H24,P24,AB24)</f>
        <v>0</v>
      </c>
      <c r="H9" s="18"/>
      <c r="I9" s="18"/>
      <c r="J9" s="18">
        <f>SUM(F23,N23,Z23)</f>
        <v>0</v>
      </c>
      <c r="K9" s="18">
        <f>SUM(G23,O23,AA23)</f>
        <v>0</v>
      </c>
      <c r="L9" s="18"/>
      <c r="M9" s="18"/>
      <c r="N9" s="33" t="e">
        <f>(J9/(J9+K9))</f>
        <v>#DIV/0!</v>
      </c>
      <c r="O9" s="18">
        <f>SUM(F24,N24,Z24)</f>
        <v>0</v>
      </c>
      <c r="P9" s="18"/>
      <c r="Q9" s="18"/>
      <c r="R9" s="18"/>
      <c r="V9" t="s">
        <v>52</v>
      </c>
    </row>
    <row r="10" spans="1:27" ht="18" customHeight="1" x14ac:dyDescent="0.25">
      <c r="A10">
        <v>2</v>
      </c>
      <c r="B10" s="30">
        <f>VLOOKUP($J$4,Info,6,FALSE)</f>
        <v>0</v>
      </c>
      <c r="C10" s="15"/>
      <c r="D10" s="16"/>
      <c r="F10" s="18">
        <f>SUM(I24,Q24,AB24)</f>
        <v>0</v>
      </c>
      <c r="G10" s="18">
        <f>SUM(L24,T24,Y24)</f>
        <v>0</v>
      </c>
      <c r="H10" s="18"/>
      <c r="I10" s="18"/>
      <c r="J10" s="18">
        <f>SUM(J23,R23,AA23)</f>
        <v>0</v>
      </c>
      <c r="K10" s="18">
        <f>SUM(K23,S23,Z23)</f>
        <v>0</v>
      </c>
      <c r="L10" s="18"/>
      <c r="M10" s="18"/>
      <c r="N10" s="33" t="e">
        <f>(J10/(J10+K10))</f>
        <v>#DIV/0!</v>
      </c>
      <c r="O10" s="18">
        <f>SUM(J24,R24,AA24)</f>
        <v>0</v>
      </c>
      <c r="P10" s="18"/>
      <c r="Q10" s="18"/>
      <c r="R10" s="18"/>
    </row>
    <row r="11" spans="1:27" ht="18" customHeight="1" x14ac:dyDescent="0.25">
      <c r="A11">
        <v>3</v>
      </c>
      <c r="B11" s="30">
        <f>VLOOKUP($J$4,Info,7,FALSE)</f>
        <v>0</v>
      </c>
      <c r="C11" s="15"/>
      <c r="D11" s="16"/>
      <c r="F11" s="18">
        <f>SUM(H24,T24,U24)</f>
        <v>0</v>
      </c>
      <c r="G11" s="18">
        <f>SUM(E24,Q24,X24)</f>
        <v>0</v>
      </c>
      <c r="H11" s="18"/>
      <c r="I11" s="18"/>
      <c r="J11" s="18">
        <f>SUM(G23,S23,V23)</f>
        <v>0</v>
      </c>
      <c r="K11" s="18">
        <f>SUM(F23,R23,W23)</f>
        <v>0</v>
      </c>
      <c r="L11" s="18"/>
      <c r="M11" s="18"/>
      <c r="N11" s="33" t="e">
        <f>(J11/(J11+K11))</f>
        <v>#DIV/0!</v>
      </c>
      <c r="O11" s="18">
        <f>SUM(G24,S24,V24)</f>
        <v>0</v>
      </c>
      <c r="P11" s="18"/>
      <c r="Q11" s="18"/>
      <c r="R11" s="18"/>
    </row>
    <row r="12" spans="1:27" ht="18" customHeight="1" x14ac:dyDescent="0.25">
      <c r="A12">
        <v>4</v>
      </c>
      <c r="B12" s="30">
        <f>VLOOKUP($J$4,Info,8,FALSE)</f>
        <v>0</v>
      </c>
      <c r="C12" s="15"/>
      <c r="D12" s="16"/>
      <c r="F12" s="18">
        <f>SUM(L24,P24,X24)</f>
        <v>0</v>
      </c>
      <c r="G12" s="18">
        <f>SUM(I24,M24,U24)</f>
        <v>0</v>
      </c>
      <c r="H12" s="18"/>
      <c r="I12" s="18"/>
      <c r="J12" s="18">
        <f>SUM(K23,O23,W23)</f>
        <v>0</v>
      </c>
      <c r="K12" s="18">
        <f>SUM(J23,N23,V23)</f>
        <v>0</v>
      </c>
      <c r="L12" s="18"/>
      <c r="M12" s="18"/>
      <c r="N12" s="33" t="e">
        <f>(J12/(J12+K12))</f>
        <v>#DIV/0!</v>
      </c>
      <c r="O12" s="18">
        <f>SUM(K24,O24,W24)</f>
        <v>0</v>
      </c>
      <c r="P12" s="18"/>
      <c r="Q12" s="18"/>
      <c r="R12" s="18"/>
    </row>
    <row r="16" spans="1:27" x14ac:dyDescent="0.25">
      <c r="F16" s="4" t="s">
        <v>40</v>
      </c>
      <c r="G16" s="5"/>
      <c r="H16" s="6"/>
      <c r="I16" s="6"/>
      <c r="J16" s="4" t="s">
        <v>41</v>
      </c>
      <c r="K16" s="5"/>
      <c r="L16" s="6"/>
      <c r="M16" s="6"/>
      <c r="N16" s="4" t="s">
        <v>42</v>
      </c>
      <c r="O16" s="5"/>
      <c r="P16" s="6"/>
      <c r="Q16" s="6"/>
      <c r="R16" s="4" t="s">
        <v>43</v>
      </c>
      <c r="S16" s="5"/>
      <c r="T16" s="6"/>
      <c r="U16" s="6"/>
      <c r="V16" s="4" t="s">
        <v>44</v>
      </c>
      <c r="W16" s="5"/>
      <c r="X16" s="6"/>
      <c r="Y16" s="6"/>
      <c r="Z16" s="4" t="s">
        <v>45</v>
      </c>
      <c r="AA16" s="5"/>
    </row>
    <row r="17" spans="4:28" x14ac:dyDescent="0.25">
      <c r="F17" s="7">
        <v>1</v>
      </c>
      <c r="G17" s="7">
        <v>3</v>
      </c>
      <c r="H17" s="8"/>
      <c r="I17" s="8"/>
      <c r="J17" s="7">
        <v>2</v>
      </c>
      <c r="K17" s="7">
        <v>4</v>
      </c>
      <c r="L17" s="8"/>
      <c r="M17" s="8"/>
      <c r="N17" s="7">
        <v>1</v>
      </c>
      <c r="O17" s="7">
        <v>4</v>
      </c>
      <c r="P17" s="8"/>
      <c r="Q17" s="8"/>
      <c r="R17" s="7">
        <v>2</v>
      </c>
      <c r="S17" s="7">
        <v>3</v>
      </c>
      <c r="T17" s="8"/>
      <c r="U17" s="8"/>
      <c r="V17" s="7">
        <v>3</v>
      </c>
      <c r="W17" s="7">
        <v>4</v>
      </c>
      <c r="X17" s="8"/>
      <c r="Y17" s="8"/>
      <c r="Z17" s="7">
        <v>1</v>
      </c>
      <c r="AA17" s="7">
        <v>2</v>
      </c>
    </row>
    <row r="18" spans="4:28" ht="18" customHeight="1" x14ac:dyDescent="0.25">
      <c r="D18" s="8" t="s">
        <v>115</v>
      </c>
      <c r="E18">
        <f>IF(F18&gt;G18,1,0)</f>
        <v>0</v>
      </c>
      <c r="F18" s="18"/>
      <c r="G18" s="18"/>
      <c r="H18" s="18">
        <f>IF(G18&gt;F18,1,0)</f>
        <v>0</v>
      </c>
      <c r="I18" s="18">
        <f>IF(J18&gt;K18,1,0)</f>
        <v>0</v>
      </c>
      <c r="J18" s="18"/>
      <c r="K18" s="18"/>
      <c r="L18" s="18">
        <f>IF(K18&gt;J18,1,0)</f>
        <v>0</v>
      </c>
      <c r="M18" s="18">
        <f>IF(N18&gt;O18,1,0)</f>
        <v>0</v>
      </c>
      <c r="N18" s="18"/>
      <c r="O18" s="18"/>
      <c r="P18" s="18">
        <f>IF(O18&gt;N18,1,0)</f>
        <v>0</v>
      </c>
      <c r="Q18" s="18">
        <f>IF(R18&gt;S18,1,0)</f>
        <v>0</v>
      </c>
      <c r="R18" s="18"/>
      <c r="S18" s="18"/>
      <c r="T18" s="18">
        <f>IF(S18&gt;R18,1,0)</f>
        <v>0</v>
      </c>
      <c r="U18" s="18">
        <f>IF(V18&gt;W18,1,0)</f>
        <v>0</v>
      </c>
      <c r="V18" s="18"/>
      <c r="W18" s="18"/>
      <c r="X18" s="18">
        <f>IF(W18&gt;V18,1,0)</f>
        <v>0</v>
      </c>
      <c r="Y18" s="18">
        <f>IF(Z18&gt;AA18,1,0)</f>
        <v>0</v>
      </c>
      <c r="Z18" s="18"/>
      <c r="AA18" s="18"/>
      <c r="AB18">
        <f>IF(AA18&gt;Z18,1,0)</f>
        <v>0</v>
      </c>
    </row>
    <row r="19" spans="4:28" ht="18" customHeight="1" x14ac:dyDescent="0.25">
      <c r="D19" s="8" t="s">
        <v>116</v>
      </c>
      <c r="E19">
        <f>IF(F19&gt;G19,1,0)</f>
        <v>0</v>
      </c>
      <c r="F19" s="18"/>
      <c r="G19" s="18"/>
      <c r="H19" s="18">
        <f>IF(G19&gt;F19,1,0)</f>
        <v>0</v>
      </c>
      <c r="I19" s="18">
        <f>IF(J19&gt;K19,1,0)</f>
        <v>0</v>
      </c>
      <c r="J19" s="18"/>
      <c r="K19" s="18"/>
      <c r="L19" s="18">
        <f>IF(K19&gt;J19,1,0)</f>
        <v>0</v>
      </c>
      <c r="M19" s="18">
        <f>IF(N19&gt;O19,1,0)</f>
        <v>0</v>
      </c>
      <c r="N19" s="18"/>
      <c r="O19" s="18"/>
      <c r="P19" s="18">
        <f>IF(O19&gt;N19,1,0)</f>
        <v>0</v>
      </c>
      <c r="Q19" s="18">
        <f>IF(R19&gt;S19,1,0)</f>
        <v>0</v>
      </c>
      <c r="R19" s="18"/>
      <c r="S19" s="18"/>
      <c r="T19" s="18">
        <f>IF(S19&gt;R19,1,0)</f>
        <v>0</v>
      </c>
      <c r="U19" s="18">
        <f>IF(V19&gt;W19,1,0)</f>
        <v>0</v>
      </c>
      <c r="V19" s="18"/>
      <c r="W19" s="18"/>
      <c r="X19" s="18">
        <f>IF(W19&gt;V19,1,0)</f>
        <v>0</v>
      </c>
      <c r="Y19" s="18">
        <f>IF(Z19&gt;AA19,1,0)</f>
        <v>0</v>
      </c>
      <c r="Z19" s="18"/>
      <c r="AA19" s="18"/>
      <c r="AB19">
        <f>IF(AA19&gt;Z19,1,0)</f>
        <v>0</v>
      </c>
    </row>
    <row r="20" spans="4:28" ht="18" customHeight="1" x14ac:dyDescent="0.25">
      <c r="D20" s="8" t="s">
        <v>117</v>
      </c>
      <c r="E20">
        <f>IF(F20&gt;G20,1,0)</f>
        <v>0</v>
      </c>
      <c r="F20" s="18"/>
      <c r="G20" s="18"/>
      <c r="H20" s="18">
        <f>IF(G20&gt;F20,1,0)</f>
        <v>0</v>
      </c>
      <c r="I20" s="18">
        <f>IF(J20&gt;K20,1,0)</f>
        <v>0</v>
      </c>
      <c r="J20" s="18"/>
      <c r="K20" s="18"/>
      <c r="L20" s="18">
        <f>IF(K20&gt;J20,1,0)</f>
        <v>0</v>
      </c>
      <c r="M20" s="18">
        <f>IF(N20&gt;O20,1,0)</f>
        <v>0</v>
      </c>
      <c r="N20" s="18"/>
      <c r="O20" s="18"/>
      <c r="P20" s="18">
        <f>IF(O20&gt;N20,1,0)</f>
        <v>0</v>
      </c>
      <c r="Q20" s="18">
        <f>IF(R20&gt;S20,1,0)</f>
        <v>0</v>
      </c>
      <c r="R20" s="18"/>
      <c r="S20" s="18"/>
      <c r="T20" s="18">
        <f>IF(S20&gt;R20,1,0)</f>
        <v>0</v>
      </c>
      <c r="U20" s="18">
        <f>IF(V20&gt;W20,1,0)</f>
        <v>0</v>
      </c>
      <c r="V20" s="18"/>
      <c r="W20" s="18"/>
      <c r="X20" s="18">
        <f>IF(W20&gt;V20,1,0)</f>
        <v>0</v>
      </c>
      <c r="Y20" s="18">
        <f>IF(Z20&gt;AA20,1,0)</f>
        <v>0</v>
      </c>
      <c r="Z20" s="18"/>
      <c r="AA20" s="18"/>
      <c r="AB20">
        <f>IF(AA20&gt;Z20,1,0)</f>
        <v>0</v>
      </c>
    </row>
    <row r="21" spans="4:28" ht="18" customHeight="1" x14ac:dyDescent="0.25">
      <c r="D21" s="8" t="s">
        <v>118</v>
      </c>
      <c r="E21">
        <f>IF(F21&gt;G21,1,0)</f>
        <v>0</v>
      </c>
      <c r="F21" s="18"/>
      <c r="G21" s="18"/>
      <c r="H21" s="18">
        <f>IF(G21&gt;F21,1,0)</f>
        <v>0</v>
      </c>
      <c r="I21" s="18">
        <f>IF(J21&gt;K21,1,0)</f>
        <v>0</v>
      </c>
      <c r="J21" s="18"/>
      <c r="K21" s="18"/>
      <c r="L21" s="18">
        <f>IF(K21&gt;J21,1,0)</f>
        <v>0</v>
      </c>
      <c r="M21" s="18">
        <f>IF(N21&gt;O21,1,0)</f>
        <v>0</v>
      </c>
      <c r="N21" s="18"/>
      <c r="O21" s="18"/>
      <c r="P21" s="18">
        <f>IF(O21&gt;N21,1,0)</f>
        <v>0</v>
      </c>
      <c r="Q21" s="18">
        <f>IF(R21&gt;S21,1,0)</f>
        <v>0</v>
      </c>
      <c r="R21" s="18"/>
      <c r="S21" s="18"/>
      <c r="T21" s="18">
        <f>IF(S21&gt;R21,1,0)</f>
        <v>0</v>
      </c>
      <c r="U21" s="18">
        <f>IF(V21&gt;W21,1,0)</f>
        <v>0</v>
      </c>
      <c r="V21" s="18"/>
      <c r="W21" s="18"/>
      <c r="X21" s="18">
        <f>IF(W21&gt;V21,1,0)</f>
        <v>0</v>
      </c>
      <c r="Y21" s="18">
        <f>IF(Z21&gt;AA21,1,0)</f>
        <v>0</v>
      </c>
      <c r="Z21" s="18"/>
      <c r="AA21" s="18"/>
      <c r="AB21">
        <f>IF(AA21&gt;Z21,1,0)</f>
        <v>0</v>
      </c>
    </row>
    <row r="22" spans="4:28" ht="18" customHeight="1" x14ac:dyDescent="0.25">
      <c r="D22" s="8" t="s">
        <v>119</v>
      </c>
      <c r="E22">
        <f>IF(F22&gt;G22,1,0)</f>
        <v>0</v>
      </c>
      <c r="F22" s="18"/>
      <c r="G22" s="18"/>
      <c r="H22" s="18">
        <f>IF(G22&gt;F22,1,0)</f>
        <v>0</v>
      </c>
      <c r="I22" s="18">
        <f>IF(J22&gt;K22,1,0)</f>
        <v>0</v>
      </c>
      <c r="J22" s="18"/>
      <c r="K22" s="18"/>
      <c r="L22" s="18">
        <f>IF(K22&gt;J22,1,0)</f>
        <v>0</v>
      </c>
      <c r="M22" s="18">
        <f>IF(N22&gt;O22,1,0)</f>
        <v>0</v>
      </c>
      <c r="N22" s="18"/>
      <c r="O22" s="18"/>
      <c r="P22" s="18">
        <f>IF(O22&gt;N22,1,0)</f>
        <v>0</v>
      </c>
      <c r="Q22" s="18">
        <f>IF(R22&gt;S22,1,0)</f>
        <v>0</v>
      </c>
      <c r="R22" s="18"/>
      <c r="S22" s="18"/>
      <c r="T22" s="18">
        <f>IF(S22&gt;R22,1,0)</f>
        <v>0</v>
      </c>
      <c r="U22" s="18">
        <f>IF(V22&gt;W22,1,0)</f>
        <v>0</v>
      </c>
      <c r="V22" s="18"/>
      <c r="W22" s="18"/>
      <c r="X22" s="18">
        <f>IF(W22&gt;V22,1,0)</f>
        <v>0</v>
      </c>
      <c r="Y22" s="18">
        <f>IF(Z22&gt;AA22,1,0)</f>
        <v>0</v>
      </c>
      <c r="Z22" s="18"/>
      <c r="AA22" s="18"/>
      <c r="AB22">
        <f>IF(AA22&gt;Z22,1,0)</f>
        <v>0</v>
      </c>
    </row>
    <row r="23" spans="4:28" ht="18" customHeight="1" x14ac:dyDescent="0.25">
      <c r="D23" s="8" t="s">
        <v>122</v>
      </c>
      <c r="F23" s="18">
        <f>SUM(E18:E22)</f>
        <v>0</v>
      </c>
      <c r="G23" s="18">
        <f>SUM(H18:H22)</f>
        <v>0</v>
      </c>
      <c r="H23" s="18"/>
      <c r="I23" s="18"/>
      <c r="J23" s="18">
        <f>SUM(I18:I22)</f>
        <v>0</v>
      </c>
      <c r="K23" s="18">
        <f>SUM(L18:L22)</f>
        <v>0</v>
      </c>
      <c r="L23" s="18"/>
      <c r="M23" s="18"/>
      <c r="N23" s="18">
        <f>SUM(M18:M22)</f>
        <v>0</v>
      </c>
      <c r="O23" s="18">
        <f>SUM(P18:P22)</f>
        <v>0</v>
      </c>
      <c r="P23" s="18"/>
      <c r="Q23" s="18"/>
      <c r="R23" s="18">
        <f>SUM(Q18:Q22)</f>
        <v>0</v>
      </c>
      <c r="S23" s="18">
        <f>SUM(T18:T22)</f>
        <v>0</v>
      </c>
      <c r="T23" s="18"/>
      <c r="U23" s="18"/>
      <c r="V23" s="18">
        <f>SUM(U18:U22)</f>
        <v>0</v>
      </c>
      <c r="W23" s="18">
        <f>SUM(X18:X22)</f>
        <v>0</v>
      </c>
      <c r="X23" s="18"/>
      <c r="Y23" s="18"/>
      <c r="Z23" s="18">
        <f>SUM(Y18:Y22)</f>
        <v>0</v>
      </c>
      <c r="AA23" s="18">
        <f>SUM(AB18:AB22)</f>
        <v>0</v>
      </c>
    </row>
    <row r="24" spans="4:28" ht="18" customHeight="1" x14ac:dyDescent="0.25">
      <c r="D24" s="8" t="s">
        <v>46</v>
      </c>
      <c r="E24">
        <f>IF(F23&gt;G23,1,0)</f>
        <v>0</v>
      </c>
      <c r="F24" s="18">
        <f>SUM(F18:F22)-SUM(G18:G22)</f>
        <v>0</v>
      </c>
      <c r="G24" s="18">
        <f>SUM(G18:G22)-SUM(F18:F22)</f>
        <v>0</v>
      </c>
      <c r="H24" s="18">
        <f>IF(G23&gt;F23,1,0)</f>
        <v>0</v>
      </c>
      <c r="I24" s="18">
        <f>IF(J23&gt;K23,1,0)</f>
        <v>0</v>
      </c>
      <c r="J24" s="18">
        <f>SUM(J18:J22)-SUM(K18:K22)</f>
        <v>0</v>
      </c>
      <c r="K24" s="18">
        <f>SUM(K18:K22)-SUM(J18:J22)</f>
        <v>0</v>
      </c>
      <c r="L24" s="18">
        <f>IF(K23&gt;J23,1,0)</f>
        <v>0</v>
      </c>
      <c r="M24" s="18">
        <f>IF(N23&gt;O23,1,0)</f>
        <v>0</v>
      </c>
      <c r="N24" s="18">
        <f>SUM(N18:N22)-SUM(O18:O22)</f>
        <v>0</v>
      </c>
      <c r="O24" s="18">
        <f>SUM(O18:O22)-SUM(N18:N22)</f>
        <v>0</v>
      </c>
      <c r="P24" s="18">
        <f>IF(O23&gt;N23,1,0)</f>
        <v>0</v>
      </c>
      <c r="Q24" s="18">
        <f>IF(R23&gt;S23,1,0)</f>
        <v>0</v>
      </c>
      <c r="R24" s="18">
        <f>SUM(R18:R22)-SUM(S18:S22)</f>
        <v>0</v>
      </c>
      <c r="S24" s="18">
        <f>SUM(S18:S22)-SUM(R18:R22)</f>
        <v>0</v>
      </c>
      <c r="T24" s="18">
        <f>IF(S23&gt;R23,1,0)</f>
        <v>0</v>
      </c>
      <c r="U24" s="18">
        <f>IF(V23&gt;W23,1,0)</f>
        <v>0</v>
      </c>
      <c r="V24" s="18">
        <f>SUM(V18:V22)-SUM(W18:W22)</f>
        <v>0</v>
      </c>
      <c r="W24" s="18">
        <f>SUM(W18:W22)-SUM(V18:V22)</f>
        <v>0</v>
      </c>
      <c r="X24" s="18">
        <f>IF(W23&gt;V23,1,0)</f>
        <v>0</v>
      </c>
      <c r="Y24" s="18">
        <f>IF(Z23&gt;AA23,1,0)</f>
        <v>0</v>
      </c>
      <c r="Z24" s="18">
        <f>SUM(Z18:Z22)-SUM(AA18:AA22)</f>
        <v>0</v>
      </c>
      <c r="AA24" s="18">
        <f>SUM(AA18:AA22)-SUM(Z18:Z22)</f>
        <v>0</v>
      </c>
      <c r="AB24">
        <f>IF(AA23&gt;Z23,1,0)</f>
        <v>0</v>
      </c>
    </row>
    <row r="25" spans="4:28" x14ac:dyDescent="0.25">
      <c r="F25" s="9" t="s">
        <v>47</v>
      </c>
      <c r="G25" s="11"/>
      <c r="H25" s="6"/>
      <c r="I25" s="6"/>
      <c r="J25" s="9" t="s">
        <v>48</v>
      </c>
      <c r="K25" s="11"/>
      <c r="L25" s="6"/>
      <c r="M25" s="6"/>
      <c r="N25" s="9" t="s">
        <v>49</v>
      </c>
      <c r="O25" s="11"/>
      <c r="P25" s="6"/>
      <c r="Q25" s="6"/>
      <c r="R25" s="9" t="s">
        <v>50</v>
      </c>
      <c r="S25" s="11"/>
      <c r="T25" s="6"/>
      <c r="U25" s="6"/>
      <c r="V25" s="9" t="s">
        <v>47</v>
      </c>
      <c r="W25" s="11"/>
      <c r="X25" s="6"/>
      <c r="Y25" s="6"/>
      <c r="Z25" s="9" t="s">
        <v>51</v>
      </c>
      <c r="AA25" s="11"/>
    </row>
    <row r="27" spans="4:28" x14ac:dyDescent="0.25">
      <c r="F27" s="24" t="s">
        <v>129</v>
      </c>
    </row>
    <row r="28" spans="4:28" x14ac:dyDescent="0.25">
      <c r="F28" s="24" t="s">
        <v>130</v>
      </c>
    </row>
    <row r="29" spans="4:28" x14ac:dyDescent="0.25">
      <c r="F29" s="24" t="s">
        <v>148</v>
      </c>
    </row>
    <row r="30" spans="4:28" x14ac:dyDescent="0.25">
      <c r="F30" s="24" t="s">
        <v>167</v>
      </c>
    </row>
  </sheetData>
  <phoneticPr fontId="0" type="noConversion"/>
  <pageMargins left="0.75" right="0.75" top="1" bottom="1" header="0.5" footer="0.5"/>
  <pageSetup orientation="landscape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R28"/>
  <sheetViews>
    <sheetView showZeros="0" workbookViewId="0">
      <selection activeCell="N17" sqref="N17:O18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hidden="1" customWidth="1"/>
  </cols>
  <sheetData>
    <row r="1" spans="1:18" ht="22.5" x14ac:dyDescent="0.45">
      <c r="B1" s="28" t="str">
        <f>Info!$A$1</f>
        <v>Tournament Name Goes Here</v>
      </c>
    </row>
    <row r="2" spans="1:18" ht="13" x14ac:dyDescent="0.3">
      <c r="B2" s="34" t="s">
        <v>26</v>
      </c>
      <c r="C2" s="40" t="str">
        <f>Info!$A$2</f>
        <v>Date 1</v>
      </c>
    </row>
    <row r="3" spans="1:18" ht="15.5" x14ac:dyDescent="0.35">
      <c r="B3" s="34" t="s">
        <v>32</v>
      </c>
      <c r="C3" s="34" t="str">
        <f>VLOOKUP($C$5,Info,3,FALSE)</f>
        <v>Age/Division</v>
      </c>
      <c r="O3" s="2"/>
      <c r="R3" s="1" t="s">
        <v>52</v>
      </c>
    </row>
    <row r="4" spans="1:18" ht="15.5" x14ac:dyDescent="0.35">
      <c r="B4" s="2" t="s">
        <v>25</v>
      </c>
      <c r="C4" s="34" t="str">
        <f>VLOOKUP($C$5,Info,2,FALSE)</f>
        <v>Pool E</v>
      </c>
    </row>
    <row r="5" spans="1:18" ht="15.5" x14ac:dyDescent="0.35">
      <c r="B5" s="2" t="s">
        <v>33</v>
      </c>
      <c r="C5" s="34">
        <v>5</v>
      </c>
    </row>
    <row r="7" spans="1:18" x14ac:dyDescent="0.25">
      <c r="F7" s="4" t="s">
        <v>60</v>
      </c>
      <c r="G7" s="5"/>
      <c r="J7" s="4" t="s">
        <v>155</v>
      </c>
      <c r="K7" s="5"/>
    </row>
    <row r="8" spans="1:18" x14ac:dyDescent="0.25">
      <c r="B8" s="9" t="s">
        <v>37</v>
      </c>
      <c r="C8" s="10"/>
      <c r="D8" s="10"/>
      <c r="E8" s="6"/>
      <c r="F8" s="12" t="s">
        <v>38</v>
      </c>
      <c r="G8" s="12" t="s">
        <v>39</v>
      </c>
      <c r="H8" s="12"/>
      <c r="I8" s="12"/>
      <c r="J8" s="12" t="s">
        <v>38</v>
      </c>
      <c r="K8" s="12" t="s">
        <v>39</v>
      </c>
      <c r="L8" s="12"/>
      <c r="M8" s="12"/>
      <c r="N8" s="12" t="s">
        <v>120</v>
      </c>
      <c r="O8" s="12" t="s">
        <v>61</v>
      </c>
      <c r="Q8" s="7" t="s">
        <v>36</v>
      </c>
      <c r="R8" s="7" t="s">
        <v>36</v>
      </c>
    </row>
    <row r="9" spans="1:18" ht="15.75" customHeight="1" x14ac:dyDescent="0.25">
      <c r="A9" s="25">
        <v>1</v>
      </c>
      <c r="B9" s="57">
        <f>VLOOKUP($C$5,Info,5,FALSE)</f>
        <v>0</v>
      </c>
      <c r="C9" s="58"/>
      <c r="D9" s="59"/>
      <c r="E9" s="17"/>
      <c r="F9" s="18">
        <f>SUM(E22,M22)</f>
        <v>0</v>
      </c>
      <c r="G9" s="18">
        <f>SUM(H22,P22)</f>
        <v>0</v>
      </c>
      <c r="H9" s="18"/>
      <c r="I9" s="18"/>
      <c r="J9" s="18">
        <f>SUM(F22,N22)</f>
        <v>0</v>
      </c>
      <c r="K9" s="18">
        <f>SUM(G22,O22)</f>
        <v>0</v>
      </c>
      <c r="L9" s="18"/>
      <c r="M9" s="18"/>
      <c r="N9" s="26" t="e">
        <f>J9/(J9+K9)</f>
        <v>#DIV/0!</v>
      </c>
      <c r="O9" s="18">
        <f>SUM(F23,N23)</f>
        <v>0</v>
      </c>
      <c r="Q9" s="17"/>
      <c r="R9" s="17"/>
    </row>
    <row r="10" spans="1:18" ht="15.75" customHeight="1" x14ac:dyDescent="0.25">
      <c r="A10" s="25">
        <v>2</v>
      </c>
      <c r="B10" s="57">
        <f>VLOOKUP($C$5,Info,6,FALSE)</f>
        <v>0</v>
      </c>
      <c r="C10" s="58"/>
      <c r="D10" s="59"/>
      <c r="E10" s="17"/>
      <c r="F10" s="18">
        <f>SUM(I22,P22)</f>
        <v>0</v>
      </c>
      <c r="G10" s="18">
        <f>SUM(L22,M22)</f>
        <v>0</v>
      </c>
      <c r="H10" s="18"/>
      <c r="I10" s="18"/>
      <c r="J10" s="18">
        <f>SUM(J22,O22)</f>
        <v>0</v>
      </c>
      <c r="K10" s="18">
        <f>SUM(K22,N22)</f>
        <v>0</v>
      </c>
      <c r="L10" s="18"/>
      <c r="M10" s="18"/>
      <c r="N10" s="26" t="e">
        <f>J10/(J10+K10)</f>
        <v>#DIV/0!</v>
      </c>
      <c r="O10" s="18">
        <f>SUM(J23,O23)</f>
        <v>0</v>
      </c>
      <c r="Q10" s="17"/>
      <c r="R10" s="17"/>
    </row>
    <row r="11" spans="1:18" ht="15.75" customHeight="1" x14ac:dyDescent="0.25">
      <c r="A11" s="25">
        <v>3</v>
      </c>
      <c r="B11" s="57">
        <f>VLOOKUP($C$5,Info,7,FALSE)</f>
        <v>0</v>
      </c>
      <c r="C11" s="58"/>
      <c r="D11" s="59"/>
      <c r="E11" s="17"/>
      <c r="F11" s="18">
        <f>SUM(H22,L22)</f>
        <v>0</v>
      </c>
      <c r="G11" s="18">
        <f>SUM(E22,I22)</f>
        <v>0</v>
      </c>
      <c r="H11" s="18"/>
      <c r="I11" s="18"/>
      <c r="J11" s="18">
        <f>SUM(G22,K22)</f>
        <v>0</v>
      </c>
      <c r="K11" s="18">
        <f>SUM(F22,J22)</f>
        <v>0</v>
      </c>
      <c r="L11" s="18"/>
      <c r="M11" s="18"/>
      <c r="N11" s="26" t="e">
        <f>J11/(J11+K11)</f>
        <v>#DIV/0!</v>
      </c>
      <c r="O11" s="18">
        <f>SUM(G23,K23)</f>
        <v>0</v>
      </c>
      <c r="Q11" s="17"/>
      <c r="R11" s="17"/>
    </row>
    <row r="15" spans="1:18" x14ac:dyDescent="0.25">
      <c r="F15" s="4" t="s">
        <v>62</v>
      </c>
      <c r="G15" s="5"/>
      <c r="H15" s="6"/>
      <c r="I15" s="6"/>
      <c r="J15" s="4" t="s">
        <v>63</v>
      </c>
      <c r="K15" s="5"/>
      <c r="L15" s="6"/>
      <c r="M15" s="6"/>
      <c r="N15" s="4" t="s">
        <v>64</v>
      </c>
      <c r="O15" s="5"/>
    </row>
    <row r="16" spans="1:18" x14ac:dyDescent="0.25">
      <c r="F16" s="7">
        <v>1</v>
      </c>
      <c r="G16" s="7">
        <v>3</v>
      </c>
      <c r="H16" s="7"/>
      <c r="I16" s="7"/>
      <c r="J16" s="7">
        <v>2</v>
      </c>
      <c r="K16" s="7">
        <v>3</v>
      </c>
      <c r="L16" s="7"/>
      <c r="M16" s="7"/>
      <c r="N16" s="7">
        <v>1</v>
      </c>
      <c r="O16" s="7">
        <v>2</v>
      </c>
    </row>
    <row r="17" spans="4:16" x14ac:dyDescent="0.25">
      <c r="D17" s="9" t="s">
        <v>157</v>
      </c>
      <c r="E17" s="25">
        <f t="shared" ref="E17:E22" si="0">IF(F17&gt;G17,1,0)</f>
        <v>0</v>
      </c>
      <c r="F17" s="18"/>
      <c r="G17" s="18"/>
      <c r="H17" s="18">
        <f t="shared" ref="H17:H22" si="1">IF(G17&gt;F17,1,0)</f>
        <v>0</v>
      </c>
      <c r="I17" s="18">
        <f t="shared" ref="I17:I22" si="2">IF(J17&gt;K17,1,0)</f>
        <v>0</v>
      </c>
      <c r="J17" s="18"/>
      <c r="K17" s="18"/>
      <c r="L17" s="18">
        <f t="shared" ref="L17:L22" si="3">IF(K17&gt;J17,1,0)</f>
        <v>0</v>
      </c>
      <c r="M17" s="18">
        <f t="shared" ref="M17:M22" si="4">IF(N17&gt;O17,1,0)</f>
        <v>0</v>
      </c>
      <c r="N17" s="18"/>
      <c r="O17" s="18"/>
      <c r="P17">
        <f t="shared" ref="P17:P22" si="5">IF(O17&gt;N17,1,0)</f>
        <v>0</v>
      </c>
    </row>
    <row r="18" spans="4:16" x14ac:dyDescent="0.25">
      <c r="D18" s="9" t="s">
        <v>158</v>
      </c>
      <c r="E18" s="25">
        <f t="shared" si="0"/>
        <v>0</v>
      </c>
      <c r="F18" s="18"/>
      <c r="G18" s="18"/>
      <c r="H18" s="18">
        <f t="shared" si="1"/>
        <v>0</v>
      </c>
      <c r="I18" s="18">
        <f t="shared" si="2"/>
        <v>0</v>
      </c>
      <c r="J18" s="18"/>
      <c r="K18" s="18"/>
      <c r="L18" s="18">
        <f t="shared" si="3"/>
        <v>0</v>
      </c>
      <c r="M18" s="18">
        <f t="shared" si="4"/>
        <v>0</v>
      </c>
      <c r="N18" s="18"/>
      <c r="O18" s="18"/>
      <c r="P18">
        <f t="shared" si="5"/>
        <v>0</v>
      </c>
    </row>
    <row r="19" spans="4:16" x14ac:dyDescent="0.25">
      <c r="D19" s="9" t="s">
        <v>159</v>
      </c>
      <c r="E19" s="25">
        <f t="shared" si="0"/>
        <v>0</v>
      </c>
      <c r="F19" s="18"/>
      <c r="G19" s="18"/>
      <c r="H19" s="18">
        <f t="shared" si="1"/>
        <v>0</v>
      </c>
      <c r="I19" s="18">
        <f t="shared" si="2"/>
        <v>0</v>
      </c>
      <c r="J19" s="18"/>
      <c r="K19" s="18"/>
      <c r="L19" s="18">
        <f t="shared" si="3"/>
        <v>0</v>
      </c>
      <c r="M19" s="18">
        <f t="shared" si="4"/>
        <v>0</v>
      </c>
      <c r="N19" s="18"/>
      <c r="O19" s="18"/>
      <c r="P19">
        <f t="shared" si="5"/>
        <v>0</v>
      </c>
    </row>
    <row r="20" spans="4:16" x14ac:dyDescent="0.25">
      <c r="D20" s="9" t="s">
        <v>160</v>
      </c>
      <c r="E20" s="25">
        <f t="shared" si="0"/>
        <v>0</v>
      </c>
      <c r="F20" s="18"/>
      <c r="G20" s="18"/>
      <c r="H20" s="18">
        <f t="shared" si="1"/>
        <v>0</v>
      </c>
      <c r="I20" s="18">
        <f t="shared" si="2"/>
        <v>0</v>
      </c>
      <c r="J20" s="18"/>
      <c r="K20" s="18"/>
      <c r="L20" s="18">
        <f t="shared" si="3"/>
        <v>0</v>
      </c>
      <c r="M20" s="18">
        <f t="shared" si="4"/>
        <v>0</v>
      </c>
      <c r="N20" s="18"/>
      <c r="O20" s="18"/>
      <c r="P20">
        <f t="shared" si="5"/>
        <v>0</v>
      </c>
    </row>
    <row r="21" spans="4:16" x14ac:dyDescent="0.25">
      <c r="D21" s="9" t="s">
        <v>161</v>
      </c>
      <c r="E21" s="25">
        <f t="shared" si="0"/>
        <v>0</v>
      </c>
      <c r="F21" s="18"/>
      <c r="G21" s="18"/>
      <c r="H21" s="18">
        <f t="shared" si="1"/>
        <v>0</v>
      </c>
      <c r="I21" s="18">
        <f t="shared" si="2"/>
        <v>0</v>
      </c>
      <c r="J21" s="18"/>
      <c r="K21" s="18"/>
      <c r="L21" s="18">
        <f t="shared" si="3"/>
        <v>0</v>
      </c>
      <c r="M21" s="18">
        <f t="shared" si="4"/>
        <v>0</v>
      </c>
      <c r="N21" s="18"/>
      <c r="O21" s="18"/>
      <c r="P21">
        <f t="shared" si="5"/>
        <v>0</v>
      </c>
    </row>
    <row r="22" spans="4:16" x14ac:dyDescent="0.25">
      <c r="D22" s="9" t="s">
        <v>156</v>
      </c>
      <c r="E22" s="25">
        <f t="shared" si="0"/>
        <v>0</v>
      </c>
      <c r="F22" s="18">
        <f>SUM(E17:E21)</f>
        <v>0</v>
      </c>
      <c r="G22" s="18">
        <f>SUM(H17:H21)</f>
        <v>0</v>
      </c>
      <c r="H22" s="18">
        <f t="shared" si="1"/>
        <v>0</v>
      </c>
      <c r="I22" s="18">
        <f t="shared" si="2"/>
        <v>0</v>
      </c>
      <c r="J22" s="18">
        <f>SUM(I17:I21)</f>
        <v>0</v>
      </c>
      <c r="K22" s="18">
        <f>SUM(L17:L21)</f>
        <v>0</v>
      </c>
      <c r="L22" s="18">
        <f t="shared" si="3"/>
        <v>0</v>
      </c>
      <c r="M22" s="18">
        <f t="shared" si="4"/>
        <v>0</v>
      </c>
      <c r="N22" s="18">
        <f>SUM(M17:M21)</f>
        <v>0</v>
      </c>
      <c r="O22" s="18">
        <f>SUM(P17:P21)</f>
        <v>0</v>
      </c>
      <c r="P22">
        <f t="shared" si="5"/>
        <v>0</v>
      </c>
    </row>
    <row r="23" spans="4:16" x14ac:dyDescent="0.25">
      <c r="D23" s="9" t="s">
        <v>56</v>
      </c>
      <c r="E23" s="25"/>
      <c r="F23" s="18">
        <f>SUM(F17:F21)-SUM(G17:G21)</f>
        <v>0</v>
      </c>
      <c r="G23" s="18">
        <f>SUM(G17:G21)-SUM(F17:F21)</f>
        <v>0</v>
      </c>
      <c r="H23" s="18"/>
      <c r="I23" s="18"/>
      <c r="J23" s="18">
        <f>SUM(J17:J21)-SUM(K17:K21)</f>
        <v>0</v>
      </c>
      <c r="K23" s="18">
        <f>SUM(K17:K21)-SUM(J17:J21)</f>
        <v>0</v>
      </c>
      <c r="L23" s="18"/>
      <c r="M23" s="18"/>
      <c r="N23" s="18">
        <f>SUM(N17:N21)-SUM(O17:O21)</f>
        <v>0</v>
      </c>
      <c r="O23" s="18">
        <f>SUM(O17:O21)-SUM(N17:N21)</f>
        <v>0</v>
      </c>
    </row>
    <row r="24" spans="4:16" x14ac:dyDescent="0.25">
      <c r="F24" s="9" t="s">
        <v>57</v>
      </c>
      <c r="G24" s="11"/>
      <c r="H24" s="6"/>
      <c r="I24" s="6"/>
      <c r="J24" s="9" t="s">
        <v>58</v>
      </c>
      <c r="K24" s="11"/>
      <c r="L24" s="6"/>
      <c r="M24" s="6"/>
      <c r="N24" s="9" t="s">
        <v>59</v>
      </c>
      <c r="O24" s="11"/>
    </row>
    <row r="26" spans="4:16" x14ac:dyDescent="0.25">
      <c r="F26" s="24" t="s">
        <v>188</v>
      </c>
    </row>
    <row r="27" spans="4:16" x14ac:dyDescent="0.25">
      <c r="F27" s="24" t="s">
        <v>189</v>
      </c>
    </row>
    <row r="28" spans="4:16" x14ac:dyDescent="0.25">
      <c r="F28" s="24" t="s">
        <v>190</v>
      </c>
    </row>
  </sheetData>
  <mergeCells count="3">
    <mergeCell ref="B9:D9"/>
    <mergeCell ref="B10:D10"/>
    <mergeCell ref="B11:D11"/>
  </mergeCells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R28"/>
  <sheetViews>
    <sheetView showZeros="0" workbookViewId="0">
      <selection activeCell="C20" sqref="C20"/>
    </sheetView>
  </sheetViews>
  <sheetFormatPr defaultColWidth="12.453125" defaultRowHeight="12.5" x14ac:dyDescent="0.25"/>
  <cols>
    <col min="1" max="1" width="4.453125" customWidth="1"/>
    <col min="2" max="4" width="12.453125" customWidth="1"/>
    <col min="5" max="5" width="14.453125" hidden="1" customWidth="1"/>
    <col min="6" max="7" width="10" customWidth="1"/>
    <col min="8" max="9" width="0" hidden="1" customWidth="1"/>
    <col min="10" max="11" width="10" customWidth="1"/>
    <col min="12" max="13" width="0" hidden="1" customWidth="1"/>
    <col min="14" max="15" width="10" customWidth="1"/>
    <col min="16" max="16" width="0" hidden="1" customWidth="1"/>
    <col min="17" max="17" width="10" hidden="1" customWidth="1"/>
  </cols>
  <sheetData>
    <row r="1" spans="1:18" ht="22.5" x14ac:dyDescent="0.45">
      <c r="B1" s="28" t="str">
        <f>Info!$A$1</f>
        <v>Tournament Name Goes Here</v>
      </c>
    </row>
    <row r="2" spans="1:18" ht="13" x14ac:dyDescent="0.3">
      <c r="B2" s="34" t="s">
        <v>26</v>
      </c>
      <c r="C2" s="40" t="str">
        <f>Info!$A$2</f>
        <v>Date 1</v>
      </c>
    </row>
    <row r="3" spans="1:18" ht="15.5" x14ac:dyDescent="0.35">
      <c r="B3" s="34" t="s">
        <v>32</v>
      </c>
      <c r="C3" s="34" t="str">
        <f>VLOOKUP($C$5,Info,3,FALSE)</f>
        <v>Age/Division</v>
      </c>
      <c r="O3" s="2"/>
      <c r="R3" s="1" t="s">
        <v>52</v>
      </c>
    </row>
    <row r="4" spans="1:18" ht="15.5" x14ac:dyDescent="0.35">
      <c r="B4" s="2" t="s">
        <v>25</v>
      </c>
      <c r="C4" s="34" t="str">
        <f>VLOOKUP($C$5,Info,2,FALSE)</f>
        <v>Pool F</v>
      </c>
    </row>
    <row r="5" spans="1:18" ht="15.5" x14ac:dyDescent="0.35">
      <c r="B5" s="2" t="s">
        <v>33</v>
      </c>
      <c r="C5" s="34">
        <v>6</v>
      </c>
    </row>
    <row r="7" spans="1:18" x14ac:dyDescent="0.25">
      <c r="F7" s="4" t="s">
        <v>60</v>
      </c>
      <c r="G7" s="5"/>
      <c r="J7" s="4" t="s">
        <v>155</v>
      </c>
      <c r="K7" s="5"/>
    </row>
    <row r="8" spans="1:18" x14ac:dyDescent="0.25">
      <c r="B8" s="9" t="s">
        <v>37</v>
      </c>
      <c r="C8" s="10"/>
      <c r="D8" s="10"/>
      <c r="E8" s="6"/>
      <c r="F8" s="12" t="s">
        <v>38</v>
      </c>
      <c r="G8" s="12" t="s">
        <v>39</v>
      </c>
      <c r="H8" s="12"/>
      <c r="I8" s="12"/>
      <c r="J8" s="12" t="s">
        <v>38</v>
      </c>
      <c r="K8" s="12" t="s">
        <v>39</v>
      </c>
      <c r="L8" s="12"/>
      <c r="M8" s="12"/>
      <c r="N8" s="12" t="s">
        <v>120</v>
      </c>
      <c r="O8" s="12" t="s">
        <v>61</v>
      </c>
      <c r="Q8" s="7" t="s">
        <v>36</v>
      </c>
      <c r="R8" s="7" t="s">
        <v>36</v>
      </c>
    </row>
    <row r="9" spans="1:18" ht="15.75" customHeight="1" x14ac:dyDescent="0.25">
      <c r="A9" s="25">
        <v>1</v>
      </c>
      <c r="B9" s="57">
        <f>VLOOKUP($C$5,Info,5,FALSE)</f>
        <v>0</v>
      </c>
      <c r="C9" s="58"/>
      <c r="D9" s="59"/>
      <c r="E9" s="17"/>
      <c r="F9" s="18">
        <f>SUM(E22,M22)</f>
        <v>0</v>
      </c>
      <c r="G9" s="18">
        <f>SUM(H22,P22)</f>
        <v>0</v>
      </c>
      <c r="H9" s="18"/>
      <c r="I9" s="18"/>
      <c r="J9" s="18">
        <f>SUM(F22,N22)</f>
        <v>0</v>
      </c>
      <c r="K9" s="18">
        <f>SUM(G22,O22)</f>
        <v>0</v>
      </c>
      <c r="L9" s="18"/>
      <c r="M9" s="18"/>
      <c r="N9" s="26" t="e">
        <f>J9/(J9+K9)</f>
        <v>#DIV/0!</v>
      </c>
      <c r="O9" s="18">
        <f>SUM(F23,N23)</f>
        <v>0</v>
      </c>
      <c r="Q9" s="17"/>
      <c r="R9" s="17"/>
    </row>
    <row r="10" spans="1:18" ht="15.75" customHeight="1" x14ac:dyDescent="0.25">
      <c r="A10" s="25">
        <v>2</v>
      </c>
      <c r="B10" s="57">
        <f>VLOOKUP($C$5,Info,6,FALSE)</f>
        <v>0</v>
      </c>
      <c r="C10" s="58"/>
      <c r="D10" s="59"/>
      <c r="E10" s="17"/>
      <c r="F10" s="18">
        <f>SUM(I22,P22)</f>
        <v>0</v>
      </c>
      <c r="G10" s="18">
        <f>SUM(L22,M22)</f>
        <v>0</v>
      </c>
      <c r="H10" s="18"/>
      <c r="I10" s="18"/>
      <c r="J10" s="18">
        <f>SUM(J22,O22)</f>
        <v>0</v>
      </c>
      <c r="K10" s="18">
        <f>SUM(K22,N22)</f>
        <v>0</v>
      </c>
      <c r="L10" s="18"/>
      <c r="M10" s="18"/>
      <c r="N10" s="26" t="e">
        <f>J10/(J10+K10)</f>
        <v>#DIV/0!</v>
      </c>
      <c r="O10" s="18">
        <f>SUM(J23,O23)</f>
        <v>0</v>
      </c>
      <c r="Q10" s="17"/>
      <c r="R10" s="17"/>
    </row>
    <row r="11" spans="1:18" ht="15.75" customHeight="1" x14ac:dyDescent="0.25">
      <c r="A11" s="25">
        <v>3</v>
      </c>
      <c r="B11" s="57">
        <f>VLOOKUP($C$5,Info,7,FALSE)</f>
        <v>0</v>
      </c>
      <c r="C11" s="58"/>
      <c r="D11" s="59"/>
      <c r="E11" s="17"/>
      <c r="F11" s="18">
        <f>SUM(H22,L22)</f>
        <v>0</v>
      </c>
      <c r="G11" s="18">
        <f>SUM(E22,I22)</f>
        <v>0</v>
      </c>
      <c r="H11" s="18"/>
      <c r="I11" s="18"/>
      <c r="J11" s="18">
        <f>SUM(G22,K22)</f>
        <v>0</v>
      </c>
      <c r="K11" s="18">
        <f>SUM(F22,J22)</f>
        <v>0</v>
      </c>
      <c r="L11" s="18"/>
      <c r="M11" s="18"/>
      <c r="N11" s="26" t="e">
        <f>J11/(J11+K11)</f>
        <v>#DIV/0!</v>
      </c>
      <c r="O11" s="18">
        <f>SUM(G23,K23)</f>
        <v>0</v>
      </c>
      <c r="Q11" s="17"/>
      <c r="R11" s="17"/>
    </row>
    <row r="15" spans="1:18" x14ac:dyDescent="0.25">
      <c r="F15" s="4" t="s">
        <v>62</v>
      </c>
      <c r="G15" s="5"/>
      <c r="H15" s="6"/>
      <c r="I15" s="6"/>
      <c r="J15" s="4" t="s">
        <v>63</v>
      </c>
      <c r="K15" s="5"/>
      <c r="L15" s="6"/>
      <c r="M15" s="6"/>
      <c r="N15" s="4" t="s">
        <v>64</v>
      </c>
      <c r="O15" s="5"/>
    </row>
    <row r="16" spans="1:18" x14ac:dyDescent="0.25">
      <c r="F16" s="7">
        <v>1</v>
      </c>
      <c r="G16" s="7">
        <v>3</v>
      </c>
      <c r="H16" s="7"/>
      <c r="I16" s="7"/>
      <c r="J16" s="7">
        <v>2</v>
      </c>
      <c r="K16" s="7">
        <v>3</v>
      </c>
      <c r="L16" s="7"/>
      <c r="M16" s="7"/>
      <c r="N16" s="7">
        <v>1</v>
      </c>
      <c r="O16" s="7">
        <v>2</v>
      </c>
    </row>
    <row r="17" spans="4:16" x14ac:dyDescent="0.25">
      <c r="D17" s="9" t="s">
        <v>157</v>
      </c>
      <c r="E17" s="25">
        <f t="shared" ref="E17:E22" si="0">IF(F17&gt;G17,1,0)</f>
        <v>0</v>
      </c>
      <c r="F17" s="18"/>
      <c r="G17" s="18"/>
      <c r="H17" s="18">
        <f t="shared" ref="H17:H22" si="1">IF(G17&gt;F17,1,0)</f>
        <v>0</v>
      </c>
      <c r="I17" s="18">
        <f t="shared" ref="I17:I22" si="2">IF(J17&gt;K17,1,0)</f>
        <v>0</v>
      </c>
      <c r="J17" s="18"/>
      <c r="K17" s="18"/>
      <c r="L17" s="18">
        <f t="shared" ref="L17:L22" si="3">IF(K17&gt;J17,1,0)</f>
        <v>0</v>
      </c>
      <c r="M17" s="18">
        <f t="shared" ref="M17:M22" si="4">IF(N17&gt;O17,1,0)</f>
        <v>0</v>
      </c>
      <c r="N17" s="18"/>
      <c r="O17" s="18"/>
      <c r="P17">
        <f t="shared" ref="P17:P22" si="5">IF(O17&gt;N17,1,0)</f>
        <v>0</v>
      </c>
    </row>
    <row r="18" spans="4:16" x14ac:dyDescent="0.25">
      <c r="D18" s="9" t="s">
        <v>158</v>
      </c>
      <c r="E18" s="25">
        <f t="shared" si="0"/>
        <v>0</v>
      </c>
      <c r="F18" s="18"/>
      <c r="G18" s="18"/>
      <c r="H18" s="18">
        <f t="shared" si="1"/>
        <v>0</v>
      </c>
      <c r="I18" s="18">
        <f t="shared" si="2"/>
        <v>0</v>
      </c>
      <c r="J18" s="18"/>
      <c r="K18" s="18"/>
      <c r="L18" s="18">
        <f t="shared" si="3"/>
        <v>0</v>
      </c>
      <c r="M18" s="18">
        <f t="shared" si="4"/>
        <v>0</v>
      </c>
      <c r="N18" s="18"/>
      <c r="O18" s="18"/>
      <c r="P18">
        <f t="shared" si="5"/>
        <v>0</v>
      </c>
    </row>
    <row r="19" spans="4:16" x14ac:dyDescent="0.25">
      <c r="D19" s="9" t="s">
        <v>159</v>
      </c>
      <c r="E19" s="25">
        <f t="shared" si="0"/>
        <v>0</v>
      </c>
      <c r="F19" s="18"/>
      <c r="G19" s="18"/>
      <c r="H19" s="18">
        <f t="shared" si="1"/>
        <v>0</v>
      </c>
      <c r="I19" s="18">
        <f t="shared" si="2"/>
        <v>0</v>
      </c>
      <c r="J19" s="18"/>
      <c r="K19" s="18"/>
      <c r="L19" s="18">
        <f t="shared" si="3"/>
        <v>0</v>
      </c>
      <c r="M19" s="18">
        <f t="shared" si="4"/>
        <v>0</v>
      </c>
      <c r="N19" s="18"/>
      <c r="O19" s="18"/>
      <c r="P19">
        <f t="shared" si="5"/>
        <v>0</v>
      </c>
    </row>
    <row r="20" spans="4:16" x14ac:dyDescent="0.25">
      <c r="D20" s="9" t="s">
        <v>160</v>
      </c>
      <c r="E20" s="25">
        <f t="shared" si="0"/>
        <v>0</v>
      </c>
      <c r="F20" s="18"/>
      <c r="G20" s="18"/>
      <c r="H20" s="18">
        <f t="shared" si="1"/>
        <v>0</v>
      </c>
      <c r="I20" s="18">
        <f t="shared" si="2"/>
        <v>0</v>
      </c>
      <c r="J20" s="18"/>
      <c r="K20" s="18"/>
      <c r="L20" s="18">
        <f t="shared" si="3"/>
        <v>0</v>
      </c>
      <c r="M20" s="18">
        <f t="shared" si="4"/>
        <v>0</v>
      </c>
      <c r="N20" s="18"/>
      <c r="O20" s="18"/>
      <c r="P20">
        <f t="shared" si="5"/>
        <v>0</v>
      </c>
    </row>
    <row r="21" spans="4:16" x14ac:dyDescent="0.25">
      <c r="D21" s="9" t="s">
        <v>161</v>
      </c>
      <c r="E21" s="25">
        <f t="shared" si="0"/>
        <v>0</v>
      </c>
      <c r="F21" s="18"/>
      <c r="G21" s="18"/>
      <c r="H21" s="18">
        <f t="shared" si="1"/>
        <v>0</v>
      </c>
      <c r="I21" s="18">
        <f t="shared" si="2"/>
        <v>0</v>
      </c>
      <c r="J21" s="18"/>
      <c r="K21" s="18"/>
      <c r="L21" s="18">
        <f t="shared" si="3"/>
        <v>0</v>
      </c>
      <c r="M21" s="18">
        <f t="shared" si="4"/>
        <v>0</v>
      </c>
      <c r="N21" s="18"/>
      <c r="O21" s="18"/>
      <c r="P21">
        <f t="shared" si="5"/>
        <v>0</v>
      </c>
    </row>
    <row r="22" spans="4:16" x14ac:dyDescent="0.25">
      <c r="D22" s="9" t="s">
        <v>156</v>
      </c>
      <c r="E22" s="25">
        <f t="shared" si="0"/>
        <v>0</v>
      </c>
      <c r="F22" s="18">
        <f>SUM(E17:E21)</f>
        <v>0</v>
      </c>
      <c r="G22" s="18">
        <f>SUM(H17:H21)</f>
        <v>0</v>
      </c>
      <c r="H22" s="18">
        <f t="shared" si="1"/>
        <v>0</v>
      </c>
      <c r="I22" s="18">
        <f t="shared" si="2"/>
        <v>0</v>
      </c>
      <c r="J22" s="18">
        <f>SUM(I17:I21)</f>
        <v>0</v>
      </c>
      <c r="K22" s="18">
        <f>SUM(L17:L21)</f>
        <v>0</v>
      </c>
      <c r="L22" s="18">
        <f t="shared" si="3"/>
        <v>0</v>
      </c>
      <c r="M22" s="18">
        <f t="shared" si="4"/>
        <v>0</v>
      </c>
      <c r="N22" s="18">
        <f>SUM(M17:M21)</f>
        <v>0</v>
      </c>
      <c r="O22" s="18">
        <f>SUM(P17:P21)</f>
        <v>0</v>
      </c>
      <c r="P22">
        <f t="shared" si="5"/>
        <v>0</v>
      </c>
    </row>
    <row r="23" spans="4:16" x14ac:dyDescent="0.25">
      <c r="D23" s="9" t="s">
        <v>56</v>
      </c>
      <c r="E23" s="25"/>
      <c r="F23" s="18">
        <f>SUM(F17:F21)-SUM(G17:G21)</f>
        <v>0</v>
      </c>
      <c r="G23" s="18">
        <f>SUM(G17:G21)-SUM(F17:F21)</f>
        <v>0</v>
      </c>
      <c r="H23" s="18"/>
      <c r="I23" s="18"/>
      <c r="J23" s="18">
        <f>SUM(J17:J21)-SUM(K17:K21)</f>
        <v>0</v>
      </c>
      <c r="K23" s="18">
        <f>SUM(K17:K21)-SUM(J17:J21)</f>
        <v>0</v>
      </c>
      <c r="L23" s="18"/>
      <c r="M23" s="18"/>
      <c r="N23" s="18">
        <f>SUM(N17:N21)-SUM(O17:O21)</f>
        <v>0</v>
      </c>
      <c r="O23" s="18">
        <f>SUM(O17:O21)-SUM(N17:N21)</f>
        <v>0</v>
      </c>
    </row>
    <row r="24" spans="4:16" x14ac:dyDescent="0.25">
      <c r="F24" s="9" t="s">
        <v>57</v>
      </c>
      <c r="G24" s="11"/>
      <c r="H24" s="6"/>
      <c r="I24" s="6"/>
      <c r="J24" s="9" t="s">
        <v>58</v>
      </c>
      <c r="K24" s="11"/>
      <c r="L24" s="6"/>
      <c r="M24" s="6"/>
      <c r="N24" s="9" t="s">
        <v>59</v>
      </c>
      <c r="O24" s="11"/>
    </row>
    <row r="26" spans="4:16" x14ac:dyDescent="0.25">
      <c r="F26" s="24" t="s">
        <v>191</v>
      </c>
    </row>
    <row r="27" spans="4:16" x14ac:dyDescent="0.25">
      <c r="F27" s="24" t="s">
        <v>200</v>
      </c>
    </row>
    <row r="28" spans="4:16" x14ac:dyDescent="0.25">
      <c r="F28" s="24" t="s">
        <v>192</v>
      </c>
    </row>
  </sheetData>
  <mergeCells count="3">
    <mergeCell ref="B9:D9"/>
    <mergeCell ref="B10:D10"/>
    <mergeCell ref="B11:D11"/>
  </mergeCells>
  <pageMargins left="0" right="0.25" top="1" bottom="1" header="0.5" footer="0.5"/>
  <pageSetup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zoomScale="80" zoomScaleNormal="80" workbookViewId="0">
      <selection activeCell="O27" sqref="O27"/>
    </sheetView>
  </sheetViews>
  <sheetFormatPr defaultRowHeight="12.5" x14ac:dyDescent="0.25"/>
  <sheetData>
    <row r="1" spans="1:7" ht="22.5" x14ac:dyDescent="0.45">
      <c r="B1" s="28" t="str">
        <f>Info!$A$1</f>
        <v>Tournament Name Goes Here</v>
      </c>
    </row>
    <row r="3" spans="1:7" x14ac:dyDescent="0.25">
      <c r="B3" t="s">
        <v>26</v>
      </c>
      <c r="C3" s="27" t="str">
        <f>Info!$A$2</f>
        <v>Date 1</v>
      </c>
    </row>
    <row r="5" spans="1:7" x14ac:dyDescent="0.25">
      <c r="B5" t="s">
        <v>32</v>
      </c>
      <c r="C5" s="54" t="s">
        <v>179</v>
      </c>
    </row>
    <row r="7" spans="1:7" ht="13" thickBot="1" x14ac:dyDescent="0.3">
      <c r="B7" s="55" t="str">
        <f>IF(E!$R$9=1,E!$B$9,IF(E!$R$10=1,E!$B$10,IF(E!$R$11=1,E!$B$11,IF(E!$R$12=1,E!$B$12," "))))</f>
        <v xml:space="preserve"> </v>
      </c>
    </row>
    <row r="8" spans="1:7" ht="13" thickTop="1" x14ac:dyDescent="0.25">
      <c r="B8" s="56" t="s">
        <v>170</v>
      </c>
      <c r="C8" s="38"/>
      <c r="D8" s="21"/>
    </row>
    <row r="9" spans="1:7" x14ac:dyDescent="0.25">
      <c r="A9" s="24" t="s">
        <v>168</v>
      </c>
      <c r="D9" s="22"/>
    </row>
    <row r="10" spans="1:7" ht="13" thickBot="1" x14ac:dyDescent="0.3">
      <c r="A10" s="24" t="s">
        <v>169</v>
      </c>
      <c r="B10" s="24" t="s">
        <v>83</v>
      </c>
      <c r="D10" s="22"/>
      <c r="E10" s="24"/>
    </row>
    <row r="11" spans="1:7" ht="13" thickTop="1" x14ac:dyDescent="0.25">
      <c r="B11" s="24" t="s">
        <v>172</v>
      </c>
      <c r="D11" s="22"/>
      <c r="E11" s="50" t="s">
        <v>184</v>
      </c>
      <c r="F11" s="38"/>
      <c r="G11" s="38"/>
    </row>
    <row r="12" spans="1:7" x14ac:dyDescent="0.25">
      <c r="D12" s="22"/>
    </row>
    <row r="13" spans="1:7" ht="13" thickBot="1" x14ac:dyDescent="0.3">
      <c r="B13" s="20" t="str">
        <f>IF(F!$R$9=1,F!$B$9,IF(F!$R$10=1,F!$B$10,IF(F!$R$11=1,F!$B$11,IF(F!$R$12=1,F!$B$12," "))))</f>
        <v xml:space="preserve"> </v>
      </c>
      <c r="C13" s="20"/>
      <c r="D13" s="23"/>
      <c r="E13" s="24"/>
    </row>
    <row r="14" spans="1:7" ht="13" thickTop="1" x14ac:dyDescent="0.25">
      <c r="B14" s="24" t="s">
        <v>180</v>
      </c>
      <c r="E14" s="24" t="s">
        <v>185</v>
      </c>
    </row>
    <row r="16" spans="1:7" ht="13" thickBot="1" x14ac:dyDescent="0.3">
      <c r="B16" s="20" t="str">
        <f>IF(E!$R$9=2,E!$B$9,IF(E!$R$10=2,E!$B$10,IF(E!$R$11=2,E!$B$11,IF(E!$R$12=2,E!$B$12," "))))</f>
        <v xml:space="preserve"> </v>
      </c>
    </row>
    <row r="17" spans="1:7" ht="13" thickTop="1" x14ac:dyDescent="0.25">
      <c r="B17" s="56" t="s">
        <v>173</v>
      </c>
      <c r="C17" s="38"/>
      <c r="D17" s="21"/>
    </row>
    <row r="18" spans="1:7" x14ac:dyDescent="0.25">
      <c r="A18" s="24" t="s">
        <v>168</v>
      </c>
      <c r="D18" s="22"/>
    </row>
    <row r="19" spans="1:7" ht="13" thickBot="1" x14ac:dyDescent="0.3">
      <c r="A19" s="24" t="s">
        <v>171</v>
      </c>
      <c r="B19" s="24" t="s">
        <v>84</v>
      </c>
      <c r="D19" s="22"/>
      <c r="E19" s="24"/>
    </row>
    <row r="20" spans="1:7" ht="13" thickTop="1" x14ac:dyDescent="0.25">
      <c r="B20" s="24" t="s">
        <v>181</v>
      </c>
      <c r="D20" s="22"/>
      <c r="E20" s="50" t="s">
        <v>186</v>
      </c>
      <c r="F20" s="38"/>
      <c r="G20" s="38"/>
    </row>
    <row r="21" spans="1:7" x14ac:dyDescent="0.25">
      <c r="D21" s="22"/>
    </row>
    <row r="22" spans="1:7" ht="13" thickBot="1" x14ac:dyDescent="0.3">
      <c r="B22" s="20" t="str">
        <f>IF(F!$R$9=2,F!$B$9,IF(F!$R$10=2,F!$B$10,IF(F!$R$11=2,F!$B$11,IF(F!$R$12=2,F!$B$12," "))))</f>
        <v xml:space="preserve"> </v>
      </c>
      <c r="C22" s="20"/>
      <c r="D22" s="23"/>
      <c r="E22" s="24"/>
    </row>
    <row r="23" spans="1:7" ht="13" thickTop="1" x14ac:dyDescent="0.25">
      <c r="B23" s="24" t="s">
        <v>182</v>
      </c>
      <c r="E23" s="24" t="s">
        <v>187</v>
      </c>
    </row>
    <row r="25" spans="1:7" ht="13" thickBot="1" x14ac:dyDescent="0.3">
      <c r="B25" s="55" t="str">
        <f>IF(E!$R$9=3,E!$B$9,IF(E!$R$10=3,E!$B$10,IF(E!$R$11=3,E!$B$11,IF(E!$R$12=3,E!$B$12," "))))</f>
        <v xml:space="preserve"> </v>
      </c>
    </row>
    <row r="26" spans="1:7" ht="13" thickTop="1" x14ac:dyDescent="0.25">
      <c r="B26" s="56" t="s">
        <v>177</v>
      </c>
      <c r="C26" s="38"/>
      <c r="D26" s="21"/>
    </row>
    <row r="27" spans="1:7" x14ac:dyDescent="0.25">
      <c r="A27" s="24" t="s">
        <v>168</v>
      </c>
      <c r="D27" s="22"/>
    </row>
    <row r="28" spans="1:7" ht="13" thickBot="1" x14ac:dyDescent="0.3">
      <c r="A28" s="24" t="s">
        <v>174</v>
      </c>
      <c r="B28" s="24" t="s">
        <v>83</v>
      </c>
      <c r="D28" s="22"/>
      <c r="E28" s="24"/>
    </row>
    <row r="29" spans="1:7" ht="13" thickTop="1" x14ac:dyDescent="0.25">
      <c r="B29" s="24" t="s">
        <v>175</v>
      </c>
      <c r="D29" s="22"/>
      <c r="E29" s="50" t="s">
        <v>176</v>
      </c>
      <c r="F29" s="38"/>
      <c r="G29" s="38"/>
    </row>
    <row r="30" spans="1:7" x14ac:dyDescent="0.25">
      <c r="D30" s="22"/>
    </row>
    <row r="31" spans="1:7" ht="13" thickBot="1" x14ac:dyDescent="0.3">
      <c r="B31" s="20" t="str">
        <f>IF(F!$R$9=3,F!$B$9,IF(F!$R$10=3,F!$B$10,IF(F!$R$11=3,F!$B$11,IF(F!$R$12=3,F!$B$12," "))))</f>
        <v xml:space="preserve"> </v>
      </c>
      <c r="C31" s="20"/>
      <c r="D31" s="23"/>
      <c r="E31" s="24"/>
    </row>
    <row r="32" spans="1:7" ht="13" thickTop="1" x14ac:dyDescent="0.25">
      <c r="B32" s="24" t="s">
        <v>183</v>
      </c>
      <c r="E32" s="24" t="s">
        <v>178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24"/>
  <sheetViews>
    <sheetView zoomScaleNormal="100" workbookViewId="0">
      <selection activeCell="H24" sqref="H24"/>
    </sheetView>
  </sheetViews>
  <sheetFormatPr defaultColWidth="11.453125" defaultRowHeight="12.5" x14ac:dyDescent="0.25"/>
  <cols>
    <col min="1" max="1" width="11.453125" customWidth="1"/>
    <col min="2" max="4" width="18" customWidth="1"/>
    <col min="5" max="5" width="11.453125" customWidth="1"/>
    <col min="6" max="6" width="20.453125" customWidth="1"/>
  </cols>
  <sheetData>
    <row r="2" spans="1:6" x14ac:dyDescent="0.25">
      <c r="A2" t="s">
        <v>87</v>
      </c>
    </row>
    <row r="4" spans="1:6" x14ac:dyDescent="0.25">
      <c r="A4" s="17"/>
      <c r="B4" s="17" t="s">
        <v>4</v>
      </c>
      <c r="C4" s="17" t="s">
        <v>5</v>
      </c>
      <c r="D4" s="17" t="s">
        <v>6</v>
      </c>
      <c r="E4" s="17"/>
      <c r="F4" s="17" t="s">
        <v>7</v>
      </c>
    </row>
    <row r="5" spans="1:6" ht="18" customHeight="1" x14ac:dyDescent="0.25">
      <c r="A5" s="17" t="s">
        <v>15</v>
      </c>
      <c r="B5" s="17" t="str">
        <f>IF(A!$R$9=1,A!$B$9,IF(A!$R$10=1,A!$B$10,IF(A!$R$11=1,A!$B$11,IF(A!$R$12=1,A!$B$12," "))))</f>
        <v xml:space="preserve"> </v>
      </c>
      <c r="C5" s="17" t="str">
        <f>IF(A!$R$9=2,A!$B$9,IF(A!$R$10=2,A!$B$10,IF(A!$R$11=2,A!$B$11,IF(A!$R$12=2,A!$B$12," "))))</f>
        <v xml:space="preserve"> </v>
      </c>
      <c r="D5" s="17" t="str">
        <f>IF(A!$R$9=3,A!$B$9,IF(A!$R$10=3,A!$B$10,IF(A!$R$11=3,A!$B$11,IF(A!$R$12=3,A!$B$12," "))))</f>
        <v xml:space="preserve"> </v>
      </c>
      <c r="E5" s="17"/>
      <c r="F5" s="17" t="str">
        <f>IF(A!$R$9=4,A!$B$9,IF(A!$R$10=4,A!$B$10,IF(A!$R$11=4,A!$B$11,IF(A!$R$12=4,A!$B$12," "))))</f>
        <v xml:space="preserve"> </v>
      </c>
    </row>
    <row r="6" spans="1:6" ht="18" customHeight="1" x14ac:dyDescent="0.25">
      <c r="A6" s="17" t="s">
        <v>16</v>
      </c>
      <c r="B6" s="17" t="str">
        <f>IF(B!$R$9=1,B!$B$9,IF(B!$R$10=1,B!$B$10,IF(B!$R$11=1,B!$B$11,IF(B!$R$12=1,B!$B$12," "))))</f>
        <v xml:space="preserve"> </v>
      </c>
      <c r="C6" s="17" t="str">
        <f>IF(B!$R$9=2,B!$B$9,IF(B!$R$10=2,B!$B$10,IF(B!$R$11=2,B!$B$11,IF(B!$R$12=2,B!$B$12," "))))</f>
        <v xml:space="preserve"> </v>
      </c>
      <c r="D6" s="17" t="str">
        <f>IF(B!$R$9=3,B!$B$9,IF(B!$R$10=3,B!$B$10,IF(B!$R$11=3,B!$B$11,IF(B!$R$12=3,B!$B$12," "))))</f>
        <v xml:space="preserve"> </v>
      </c>
      <c r="E6" s="17"/>
      <c r="F6" s="17" t="str">
        <f>IF(B!$R$9=4,B!$B$9,IF(B!$R$10=4,B!$B$10,IF(B!$R$11=4,B!$B$11,IF(B!$R$12=4,B!$B$12," "))))</f>
        <v xml:space="preserve"> </v>
      </c>
    </row>
    <row r="7" spans="1:6" ht="18" customHeight="1" x14ac:dyDescent="0.25">
      <c r="A7" s="17" t="s">
        <v>0</v>
      </c>
      <c r="B7" s="17" t="str">
        <f>IF('C'!$R$9=1,'C'!$B$9,IF('C'!$R$10=1,'C'!$B$10,IF('C'!$R$11=1,'C'!$B$11,IF('C'!$R$12=1,'C'!$B$12," "))))</f>
        <v xml:space="preserve"> </v>
      </c>
      <c r="C7" s="17" t="str">
        <f>IF('C'!$R$9=2,'C'!$B$9,IF('C'!$R$10=2,'C'!$B$10,IF('C'!$R$11=2,'C'!$B$11,IF('C'!$R$12=2,'C'!$B$12," "))))</f>
        <v xml:space="preserve"> </v>
      </c>
      <c r="D7" s="17" t="str">
        <f>IF('C'!$R$9=3,'C'!$B$9,IF('C'!$R$10=3,'C'!$B$10,IF('C'!$R$11=3,'C'!$B$11,IF('C'!$R$12=3,'C'!$B$12," "))))</f>
        <v xml:space="preserve"> </v>
      </c>
      <c r="E7" s="17"/>
      <c r="F7" s="17" t="str">
        <f>IF('C'!$R$9=4,'C'!$B$9,IF('C'!$R$10=4,'C'!$B$10,IF('C'!$R$11=4,'C'!$B$11,IF('C'!$R$12=4,'C'!$B$12," "))))</f>
        <v xml:space="preserve"> </v>
      </c>
    </row>
    <row r="8" spans="1:6" ht="18" customHeight="1" x14ac:dyDescent="0.25">
      <c r="A8" s="17" t="s">
        <v>1</v>
      </c>
      <c r="B8" s="17" t="str">
        <f>IF(D!$R$9=1,D!$B$9,IF(D!$R$10=1,D!$B$10,IF(D!$R$11=1,D!$B$11,IF(D!$R$12=1,D!$B$12," "))))</f>
        <v xml:space="preserve"> </v>
      </c>
      <c r="C8" s="17" t="str">
        <f>IF(D!$R$9=2,D!$B$9,IF(D!$R$10=2,D!$B$10,IF(D!$R$11=2,D!$B$11,IF(D!$R$12=2,D!$B$12," "))))</f>
        <v xml:space="preserve"> </v>
      </c>
      <c r="D8" s="17" t="str">
        <f>IF(D!$R$9=3,D!$B$9,IF(D!$R$10=3,D!$B$10,IF(D!$R$11=3,D!$B$11,IF(D!$R$12=3,D!$B$12," "))))</f>
        <v xml:space="preserve"> </v>
      </c>
      <c r="E8" s="17"/>
      <c r="F8" s="17" t="str">
        <f>IF(D!$R$9=4,D!$B$9,IF(D!$R$10=4,D!$B$10,IF(D!$R$11=4,D!$B$11,IF(D!$R$12=4,D!$B$12," "))))</f>
        <v xml:space="preserve"> </v>
      </c>
    </row>
    <row r="9" spans="1:6" ht="18" customHeight="1" x14ac:dyDescent="0.25">
      <c r="A9" s="17" t="s">
        <v>2</v>
      </c>
      <c r="B9" s="17">
        <f>XO!$E$10</f>
        <v>0</v>
      </c>
      <c r="C9" s="17">
        <f>XO!$E$22</f>
        <v>0</v>
      </c>
      <c r="D9" s="17"/>
      <c r="E9" s="17"/>
      <c r="F9" s="17"/>
    </row>
    <row r="10" spans="1:6" ht="18" customHeight="1" x14ac:dyDescent="0.25">
      <c r="A10" s="17" t="s">
        <v>3</v>
      </c>
      <c r="B10" s="17">
        <f>XO!$E$13</f>
        <v>0</v>
      </c>
      <c r="C10" s="17">
        <f>XO!$E$19</f>
        <v>0</v>
      </c>
      <c r="D10" s="17"/>
      <c r="E10" s="17"/>
      <c r="F10" s="17" t="str">
        <f>IF(F!$R$9=4,F!$B$9,IF(F!$R$10=4,F!$B$10,IF(F!$R$11=4,F!$B$11,IF(F!$R$12=4,F!$B$12," "))))</f>
        <v xml:space="preserve"> </v>
      </c>
    </row>
    <row r="12" spans="1:6" x14ac:dyDescent="0.25">
      <c r="A12" t="s">
        <v>88</v>
      </c>
    </row>
    <row r="14" spans="1:6" x14ac:dyDescent="0.25">
      <c r="A14" s="17"/>
      <c r="B14" s="17" t="s">
        <v>37</v>
      </c>
      <c r="C14" s="17" t="s">
        <v>89</v>
      </c>
      <c r="D14" s="17" t="s">
        <v>120</v>
      </c>
      <c r="E14" s="17" t="s">
        <v>90</v>
      </c>
      <c r="F14" s="17" t="s">
        <v>91</v>
      </c>
    </row>
    <row r="15" spans="1:6" x14ac:dyDescent="0.25">
      <c r="A15" s="17" t="s">
        <v>15</v>
      </c>
      <c r="B15" s="17" t="str">
        <f>IF(A!$R$9=3,A!$B$9,IF(A!$R$10=3,A!$B$10,IF(A!$R$11=3,A!$B$11,IF(A!$R$12=3,A!$B$12," "))))</f>
        <v xml:space="preserve"> </v>
      </c>
      <c r="C15" s="17" t="str">
        <f>IF(A!$R$9=3,A!$F$9,IF(A!$R$10=3,A!$F$10,IF(A!$R$11=3,A!$F$11,IF(A!$R$12=3,A!$F$12," "))))</f>
        <v xml:space="preserve"> </v>
      </c>
      <c r="D15" s="17" t="str">
        <f>IF(A!$R$9=3,A!$N$9,IF(A!$R$10=3,A!$N$10,IF(A!$R$11=3,A!$N$11,IF(A!$R$12=3,A!$N$12," "))))</f>
        <v xml:space="preserve"> </v>
      </c>
      <c r="E15" s="17" t="str">
        <f>IF(A!$R$9=3,A!$O$9,IF(A!$R$10=3,A!$O$10,IF(A!$R$11=3,A!$O$11,IF(A!$R$12=3,A!$O$12," "))))</f>
        <v xml:space="preserve"> </v>
      </c>
      <c r="F15" s="17">
        <v>4</v>
      </c>
    </row>
    <row r="16" spans="1:6" x14ac:dyDescent="0.25">
      <c r="A16" s="17" t="s">
        <v>16</v>
      </c>
      <c r="B16" s="17" t="str">
        <f>IF(B!$R$9=3,B!$B$9,IF(B!$R$10=3,B!$B$10,IF(B!$R$11=3,B!$B$11,IF(B!$R$12=3,B!$B$12," "))))</f>
        <v xml:space="preserve"> </v>
      </c>
      <c r="C16" s="17" t="str">
        <f>IF(B!$R$9=3,B!$F$9,IF(B!$R$10=3,B!$F$10,IF(B!$R$11=3,B!$F$11,IF(B!$R$12=3,B!$F$12," "))))</f>
        <v xml:space="preserve"> </v>
      </c>
      <c r="D16" s="17" t="str">
        <f>IF(B!$R$9=3,B!$N$9,IF(B!$R$10=3,B!$N$10,IF(B!$R$11=3,B!$N$11,IF(B!$R$12=3,B!$N$12," "))))</f>
        <v xml:space="preserve"> </v>
      </c>
      <c r="E16" s="17" t="str">
        <f>IF(B!$R$9=3,B!$O$9,IF(B!$R$10=3,B!$O$10,IF(B!$R$11=3,B!$O$11,IF(B!$R$12=3,B!$O$12," "))))</f>
        <v xml:space="preserve"> </v>
      </c>
      <c r="F16" s="17">
        <v>3</v>
      </c>
    </row>
    <row r="17" spans="1:6" x14ac:dyDescent="0.25">
      <c r="A17" s="17" t="s">
        <v>0</v>
      </c>
      <c r="B17" s="17" t="str">
        <f>IF('C'!$R$9=3,'C'!$B$9,IF('C'!$R$10=3,'C'!$B$10,IF('C'!$R$11=3,'C'!$B$11,IF('C'!$R$12=3,'C'!$B$12," "))))</f>
        <v xml:space="preserve"> </v>
      </c>
      <c r="C17" s="17" t="str">
        <f>IF('C'!$R$9=3,'C'!$F$9,IF('C'!$R$10=3,'C'!$F$10,IF('C'!$R$11=3,'C'!$F$11,IF('C'!$R$12=3,'C'!$F$12," "))))</f>
        <v xml:space="preserve"> </v>
      </c>
      <c r="D17" s="17" t="str">
        <f>IF('C'!$R$9=3,'C'!$N$9,IF('C'!$R$10=3,'C'!$N$10,IF('C'!$R$11=3,'C'!$N$11,IF('C'!$R$12=3,'C'!$N$12," "))))</f>
        <v xml:space="preserve"> </v>
      </c>
      <c r="E17" s="17" t="str">
        <f>IF('C'!$R$9=3,'C'!$O$9,IF('C'!$R$10=3,'C'!$O$10,IF('C'!$R$11=3,'C'!$O$11,IF('C'!$R$12=3,'C'!$O$12," "))))</f>
        <v xml:space="preserve"> </v>
      </c>
      <c r="F17" s="17">
        <v>1</v>
      </c>
    </row>
    <row r="18" spans="1:6" x14ac:dyDescent="0.25">
      <c r="A18" s="17" t="s">
        <v>1</v>
      </c>
      <c r="B18" s="17" t="str">
        <f>IF(D!$R$9=3,D!$B$9,IF(D!$R$10=3,D!$B$10,IF(D!$R$11=3,D!$B$11,IF(D!$R$12=3,D!$B$12," "))))</f>
        <v xml:space="preserve"> </v>
      </c>
      <c r="C18" s="17" t="str">
        <f>IF(D!$R$9=3,D!$F$9,IF(D!$R$10=3,D!$F$10,IF(D!$R$11=3,D!$F$11,IF(D!$R$12=3,D!$F$12," "))))</f>
        <v xml:space="preserve"> </v>
      </c>
      <c r="D18" s="17" t="str">
        <f>IF(D!$R$9=3,D!$N$9,IF(D!$R$10=3,D!$N$10,IF(D!$R$11=3,D!$N$11,IF(D!$R$12=3,D!$N$12," "))))</f>
        <v xml:space="preserve"> </v>
      </c>
      <c r="E18" s="17" t="str">
        <f>IF(D!$R$9=3,D!$O$9,IF(D!$R$10=3,D!$O$10,IF(D!$R$11=3,D!$O$11,IF(D!$R$12=3,D!$O$12," "))))</f>
        <v xml:space="preserve"> </v>
      </c>
      <c r="F18" s="17">
        <v>5</v>
      </c>
    </row>
    <row r="19" spans="1:6" x14ac:dyDescent="0.25">
      <c r="A19" s="17" t="s">
        <v>2</v>
      </c>
      <c r="B19" s="17">
        <f>XO!$E$28</f>
        <v>0</v>
      </c>
      <c r="C19" s="17">
        <v>1</v>
      </c>
      <c r="D19" s="17">
        <f>3/7</f>
        <v>0.42857142857142855</v>
      </c>
      <c r="E19" s="17" t="e">
        <f>26+E22</f>
        <v>#VALUE!</v>
      </c>
      <c r="F19" s="17">
        <v>2</v>
      </c>
    </row>
    <row r="20" spans="1:6" x14ac:dyDescent="0.25">
      <c r="A20" s="17" t="s">
        <v>3</v>
      </c>
      <c r="B20" s="17">
        <f>XO!$E$31</f>
        <v>0</v>
      </c>
      <c r="C20" s="17">
        <v>0</v>
      </c>
      <c r="D20" s="17">
        <v>0</v>
      </c>
      <c r="E20" s="17"/>
      <c r="F20" s="17">
        <v>6</v>
      </c>
    </row>
    <row r="22" spans="1:6" x14ac:dyDescent="0.25">
      <c r="B22" s="17" t="str">
        <f>IF(E!$R$9=3,E!$B$9,IF(E!$R$10=3,E!$B$10,IF(E!$R$11=3,E!$B$11,IF(E!$R$12=3,E!$B$12," "))))</f>
        <v xml:space="preserve"> </v>
      </c>
      <c r="C22" s="17" t="str">
        <f>IF(E!$R$9=3,E!$F$9,IF(E!$R$10=3,E!$F$10,IF(E!$R$11=3,E!$F$11,IF(E!$R$12=3,E!$F$12," "))))</f>
        <v xml:space="preserve"> </v>
      </c>
      <c r="D22" s="17" t="str">
        <f>IF(E!$R$9=3,E!$N$9,IF(E!$R$10=3,E!$N$10,IF(E!$R$11=3,E!$N$11,IF(E!$R$12=3,E!$N$12," "))))</f>
        <v xml:space="preserve"> </v>
      </c>
      <c r="E22" s="17" t="str">
        <f>IF(E!$R$9=3,E!$O$9,IF(E!$R$10=3,E!$O$10,IF(E!$R$11=3,E!$O$11,IF(E!$R$12=3,E!$O$12," "))))</f>
        <v xml:space="preserve"> </v>
      </c>
    </row>
    <row r="23" spans="1:6" x14ac:dyDescent="0.25">
      <c r="B23" s="17" t="str">
        <f>IF(F!$R$9=3,F!$B$9,IF(F!$R$10=3,F!$B$10,IF(F!$R$11=3,F!$B$11,IF(F!$R$12=3,F!$B$12," "))))</f>
        <v xml:space="preserve"> </v>
      </c>
      <c r="C23" s="17" t="str">
        <f>IF(F!$R$9=3,F!$F$9,IF(F!$R$10=3,F!$F$10,IF(F!$R$11=3,F!$F$11,IF(F!$R$12=3,F!$F$12," "))))</f>
        <v xml:space="preserve"> </v>
      </c>
      <c r="D23" s="17" t="str">
        <f>IF(F!$R$9=3,F!$N$9,IF(F!$R$10=3,F!$N$10,IF(F!$R$11=3,F!$N$11,IF(F!$R$12=3,F!$N$12," "))))</f>
        <v xml:space="preserve"> </v>
      </c>
      <c r="E23" s="17" t="str">
        <f>IF(F!$R$9=3,F!$O$9,IF(F!$R$10=3,F!$O$10,IF(F!$R$11=3,F!$O$11,IF(F!$R$12=3,F!$O$12," "))))</f>
        <v xml:space="preserve"> </v>
      </c>
    </row>
    <row r="24" spans="1:6" x14ac:dyDescent="0.25">
      <c r="A24" t="str">
        <f>IF(Info2!$E$5=1,Info2!$D$5,IF(Info2!$E$6=1,Info2!$D$6,IF(Info2!$E$7=1,Info2!$D$7,IF(Info2!$E$8=1,Info2!$D$8,IF(Info2!$E$9=1,Info2!$D$9,IF(Info2!$E$10=1,Info2!$D$10,""))))))</f>
        <v/>
      </c>
    </row>
  </sheetData>
  <phoneticPr fontId="0" type="noConversion"/>
  <printOptions gridLines="1"/>
  <pageMargins left="0.75" right="0.56944444444444398" top="1" bottom="1" header="0.5" footer="0.5"/>
  <pageSetup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Info</vt:lpstr>
      <vt:lpstr>A</vt:lpstr>
      <vt:lpstr>B</vt:lpstr>
      <vt:lpstr>C</vt:lpstr>
      <vt:lpstr>D</vt:lpstr>
      <vt:lpstr>E</vt:lpstr>
      <vt:lpstr>F</vt:lpstr>
      <vt:lpstr>XO</vt:lpstr>
      <vt:lpstr>Info2</vt:lpstr>
      <vt:lpstr>AA</vt:lpstr>
      <vt:lpstr>BB</vt:lpstr>
      <vt:lpstr>CC</vt:lpstr>
      <vt:lpstr>DD</vt:lpstr>
      <vt:lpstr>EE</vt:lpstr>
      <vt:lpstr>FF</vt:lpstr>
      <vt:lpstr>Info3</vt:lpstr>
      <vt:lpstr>Gold</vt:lpstr>
      <vt:lpstr>Silver</vt:lpstr>
      <vt:lpstr>Bronze</vt:lpstr>
      <vt:lpstr>Info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2010-03-21T15:02:04Z</cp:lastPrinted>
  <dcterms:created xsi:type="dcterms:W3CDTF">2004-04-30T01:29:35Z</dcterms:created>
  <dcterms:modified xsi:type="dcterms:W3CDTF">2024-08-30T12:40:57Z</dcterms:modified>
</cp:coreProperties>
</file>