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cfb3d35dbe7db49/Documents/OVR/"/>
    </mc:Choice>
  </mc:AlternateContent>
  <xr:revisionPtr revIDLastSave="0" documentId="8_{7A112F53-07CA-468D-A65F-D391DD025572}" xr6:coauthVersionLast="47" xr6:coauthVersionMax="47" xr10:uidLastSave="{00000000-0000-0000-0000-000000000000}"/>
  <bookViews>
    <workbookView xWindow="1860" yWindow="0" windowWidth="20160" windowHeight="15600" tabRatio="860" activeTab="2" xr2:uid="{00000000-000D-0000-FFFF-FFFF00000000}"/>
  </bookViews>
  <sheets>
    <sheet name="Info" sheetId="1" r:id="rId1"/>
    <sheet name="A" sheetId="2" r:id="rId2"/>
    <sheet name="B" sheetId="91" r:id="rId3"/>
    <sheet name="Info2" sheetId="81" state="hidden" r:id="rId4"/>
    <sheet name="8OAA1" sheetId="8" state="hidden" r:id="rId5"/>
    <sheet name="8OBB2" sheetId="9" state="hidden" r:id="rId6"/>
    <sheet name="8Oaa3" sheetId="17" state="hidden" r:id="rId7"/>
    <sheet name="Info3" sheetId="82" state="hidden" r:id="rId8"/>
    <sheet name="Brackets" sheetId="92" r:id="rId9"/>
    <sheet name="Sheet11" sheetId="47" state="hidden" r:id="rId10"/>
  </sheets>
  <definedNames>
    <definedName name="Info">Info!$A$5:$J$17</definedName>
    <definedName name="_xlnm.Print_Area" localSheetId="8">Brackets!$A$1:$N$54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8" i="92" l="1"/>
  <c r="L34" i="92"/>
  <c r="L20" i="92"/>
  <c r="H27" i="92"/>
  <c r="D4" i="92"/>
  <c r="R4" i="91"/>
  <c r="R4" i="2"/>
  <c r="J48" i="92"/>
  <c r="F40" i="92"/>
  <c r="C45" i="92"/>
  <c r="C38" i="92"/>
  <c r="J34" i="92"/>
  <c r="F26" i="92"/>
  <c r="C31" i="92"/>
  <c r="C16" i="92"/>
  <c r="J20" i="92"/>
  <c r="C24" i="92"/>
  <c r="F12" i="92"/>
  <c r="C8" i="92"/>
  <c r="K48" i="92"/>
  <c r="K34" i="92"/>
  <c r="K20" i="92"/>
  <c r="G41" i="92"/>
  <c r="G27" i="92"/>
  <c r="G13" i="92"/>
  <c r="D31" i="92"/>
  <c r="D24" i="92"/>
  <c r="D45" i="92"/>
  <c r="D38" i="92"/>
  <c r="D16" i="92"/>
  <c r="D8" i="92"/>
  <c r="AB19" i="91"/>
  <c r="AB20" i="91"/>
  <c r="E31" i="91"/>
  <c r="E32" i="91"/>
  <c r="L45" i="91"/>
  <c r="AB31" i="2"/>
  <c r="AB32" i="2"/>
  <c r="AB33" i="2"/>
  <c r="Y33" i="2"/>
  <c r="J48" i="2"/>
  <c r="AB31" i="91"/>
  <c r="AB32" i="91"/>
  <c r="I45" i="91"/>
  <c r="I33" i="91"/>
  <c r="L33" i="91"/>
  <c r="P43" i="2"/>
  <c r="P44" i="2"/>
  <c r="N24" i="2"/>
  <c r="D3" i="92"/>
  <c r="B14" i="2"/>
  <c r="G5" i="81"/>
  <c r="B12" i="17" s="1"/>
  <c r="B13" i="2"/>
  <c r="F5" i="81"/>
  <c r="B9" i="17" s="1"/>
  <c r="B14" i="91"/>
  <c r="G6" i="81"/>
  <c r="B11" i="17" s="1"/>
  <c r="B10" i="91"/>
  <c r="C6" i="81"/>
  <c r="B10" i="8" s="1"/>
  <c r="B13" i="91"/>
  <c r="F6" i="81"/>
  <c r="B10" i="17" s="1"/>
  <c r="B10" i="2"/>
  <c r="B12" i="2"/>
  <c r="E5" i="81"/>
  <c r="B32" i="92" s="1"/>
  <c r="B12" i="91"/>
  <c r="B6" i="81"/>
  <c r="B9" i="9" s="1"/>
  <c r="B11" i="91"/>
  <c r="E6" i="81"/>
  <c r="B25" i="92" s="1"/>
  <c r="I30" i="92"/>
  <c r="B11" i="2"/>
  <c r="D5" i="81"/>
  <c r="B21" i="92" s="1"/>
  <c r="C5" i="81"/>
  <c r="B18" i="92" s="1"/>
  <c r="E17" i="92"/>
  <c r="B9" i="91"/>
  <c r="D6" i="81"/>
  <c r="B11" i="8" s="1"/>
  <c r="B9" i="2"/>
  <c r="B5" i="81"/>
  <c r="B6" i="92" s="1"/>
  <c r="E9" i="92"/>
  <c r="H13" i="92"/>
  <c r="P45" i="2"/>
  <c r="P46" i="2"/>
  <c r="P47" i="2"/>
  <c r="M45" i="91"/>
  <c r="Q33" i="91"/>
  <c r="P43" i="91"/>
  <c r="P44" i="91"/>
  <c r="P45" i="91"/>
  <c r="B3" i="92"/>
  <c r="B1" i="92"/>
  <c r="D13" i="82"/>
  <c r="P33" i="91"/>
  <c r="M33" i="91"/>
  <c r="M34" i="91"/>
  <c r="M35" i="91"/>
  <c r="X33" i="91"/>
  <c r="U33" i="91"/>
  <c r="E43" i="91"/>
  <c r="E44" i="91"/>
  <c r="T33" i="91"/>
  <c r="E19" i="91"/>
  <c r="E20" i="91"/>
  <c r="AB33" i="91"/>
  <c r="AB34" i="91"/>
  <c r="AB35" i="91"/>
  <c r="P46" i="91"/>
  <c r="P47" i="91"/>
  <c r="V37" i="91"/>
  <c r="J25" i="91"/>
  <c r="V25" i="91"/>
  <c r="N37" i="91"/>
  <c r="G49" i="91"/>
  <c r="W37" i="91"/>
  <c r="N25" i="91"/>
  <c r="Z25" i="91"/>
  <c r="G37" i="91"/>
  <c r="J49" i="91"/>
  <c r="Z37" i="91"/>
  <c r="K25" i="91"/>
  <c r="S25" i="91"/>
  <c r="J37" i="91"/>
  <c r="K49" i="91"/>
  <c r="AA37" i="91"/>
  <c r="G25" i="91"/>
  <c r="AA25" i="91"/>
  <c r="O37" i="91"/>
  <c r="O49" i="91"/>
  <c r="F25" i="91"/>
  <c r="R25" i="91"/>
  <c r="F37" i="91"/>
  <c r="R37" i="91"/>
  <c r="F49" i="91"/>
  <c r="O25" i="91"/>
  <c r="W25" i="91"/>
  <c r="K37" i="91"/>
  <c r="S37" i="91"/>
  <c r="N49" i="91"/>
  <c r="P21" i="2"/>
  <c r="M21" i="2"/>
  <c r="AB19" i="2"/>
  <c r="AB20" i="2"/>
  <c r="E31" i="2"/>
  <c r="F36" i="2" s="1"/>
  <c r="E32" i="2"/>
  <c r="U33" i="2"/>
  <c r="X33" i="2"/>
  <c r="L45" i="2"/>
  <c r="I45" i="2"/>
  <c r="E43" i="2"/>
  <c r="E44" i="2"/>
  <c r="J25" i="2"/>
  <c r="V25" i="2"/>
  <c r="N37" i="2"/>
  <c r="V37" i="2"/>
  <c r="G49" i="2"/>
  <c r="F25" i="2"/>
  <c r="R25" i="2"/>
  <c r="F37" i="2"/>
  <c r="R37" i="2"/>
  <c r="F49" i="2"/>
  <c r="Z37" i="2"/>
  <c r="K25" i="2"/>
  <c r="S25" i="2"/>
  <c r="K37" i="2"/>
  <c r="K49" i="2"/>
  <c r="P33" i="2"/>
  <c r="M33" i="2"/>
  <c r="H21" i="2"/>
  <c r="E19" i="2"/>
  <c r="E20" i="2"/>
  <c r="E21" i="2"/>
  <c r="AB34" i="2"/>
  <c r="AB35" i="2"/>
  <c r="D14" i="82"/>
  <c r="D26" i="82"/>
  <c r="D17" i="82"/>
  <c r="D23" i="82"/>
  <c r="D20" i="82"/>
  <c r="D29" i="82"/>
  <c r="D9" i="82"/>
  <c r="D10" i="82"/>
  <c r="D7" i="82"/>
  <c r="D6" i="82"/>
  <c r="B1" i="2"/>
  <c r="B1" i="91"/>
  <c r="C2" i="91"/>
  <c r="C3" i="91"/>
  <c r="E21" i="91"/>
  <c r="E22" i="91"/>
  <c r="E23" i="91"/>
  <c r="H22" i="91"/>
  <c r="H23" i="91"/>
  <c r="Q22" i="91"/>
  <c r="Q23" i="91"/>
  <c r="T22" i="91"/>
  <c r="T23" i="91"/>
  <c r="E33" i="91"/>
  <c r="E34" i="91"/>
  <c r="E35" i="91"/>
  <c r="F36" i="91" s="1"/>
  <c r="H33" i="91"/>
  <c r="H34" i="91"/>
  <c r="H35" i="91"/>
  <c r="Q34" i="91"/>
  <c r="Q35" i="91"/>
  <c r="T34" i="91"/>
  <c r="T35" i="91"/>
  <c r="E45" i="91"/>
  <c r="E46" i="91"/>
  <c r="E47" i="91"/>
  <c r="H45" i="91"/>
  <c r="H46" i="91"/>
  <c r="H47" i="91"/>
  <c r="I22" i="91"/>
  <c r="I23" i="91"/>
  <c r="L22" i="91"/>
  <c r="L23" i="91"/>
  <c r="U22" i="91"/>
  <c r="U23" i="91"/>
  <c r="X22" i="91"/>
  <c r="X23" i="91"/>
  <c r="P34" i="91"/>
  <c r="O36" i="91" s="1"/>
  <c r="P35" i="91"/>
  <c r="U34" i="91"/>
  <c r="U35" i="91"/>
  <c r="X34" i="91"/>
  <c r="X35" i="91"/>
  <c r="L46" i="91"/>
  <c r="L47" i="91"/>
  <c r="I46" i="91"/>
  <c r="J48" i="91" s="1"/>
  <c r="I47" i="91"/>
  <c r="M22" i="91"/>
  <c r="M23" i="91"/>
  <c r="P22" i="91"/>
  <c r="P23" i="91"/>
  <c r="Y22" i="91"/>
  <c r="Y23" i="91"/>
  <c r="AB21" i="91"/>
  <c r="AB22" i="91"/>
  <c r="AB23" i="91"/>
  <c r="I34" i="91"/>
  <c r="I35" i="91"/>
  <c r="L34" i="91"/>
  <c r="L35" i="91"/>
  <c r="Y33" i="91"/>
  <c r="Y34" i="91"/>
  <c r="Y35" i="91"/>
  <c r="M46" i="91"/>
  <c r="M47" i="91"/>
  <c r="G25" i="2"/>
  <c r="AA25" i="2"/>
  <c r="O37" i="2"/>
  <c r="AA37" i="2"/>
  <c r="O49" i="2"/>
  <c r="E22" i="2"/>
  <c r="E23" i="2"/>
  <c r="Y21" i="2"/>
  <c r="Y22" i="2"/>
  <c r="Z24" i="2" s="1"/>
  <c r="Y23" i="2"/>
  <c r="M34" i="2"/>
  <c r="M35" i="2"/>
  <c r="Y34" i="2"/>
  <c r="Y35" i="2"/>
  <c r="M45" i="2"/>
  <c r="M46" i="2"/>
  <c r="M47" i="2"/>
  <c r="H22" i="2"/>
  <c r="H23" i="2"/>
  <c r="AB21" i="2"/>
  <c r="AB22" i="2"/>
  <c r="AB23" i="2"/>
  <c r="P34" i="2"/>
  <c r="P35" i="2"/>
  <c r="S37" i="2"/>
  <c r="O25" i="2"/>
  <c r="W25" i="2"/>
  <c r="J37" i="2"/>
  <c r="N49" i="2"/>
  <c r="Q33" i="2"/>
  <c r="Q34" i="2"/>
  <c r="R36" i="2" s="1"/>
  <c r="Q35" i="2"/>
  <c r="U21" i="2"/>
  <c r="U22" i="2"/>
  <c r="U23" i="2"/>
  <c r="I33" i="2"/>
  <c r="I34" i="2"/>
  <c r="I35" i="2"/>
  <c r="T33" i="2"/>
  <c r="T34" i="2"/>
  <c r="T35" i="2"/>
  <c r="P22" i="2"/>
  <c r="P23" i="2"/>
  <c r="X21" i="2"/>
  <c r="X22" i="2"/>
  <c r="X23" i="2"/>
  <c r="L33" i="2"/>
  <c r="L34" i="2"/>
  <c r="L35" i="2"/>
  <c r="M22" i="2"/>
  <c r="M23" i="2"/>
  <c r="Q21" i="2"/>
  <c r="Q22" i="2"/>
  <c r="Q23" i="2"/>
  <c r="I21" i="2"/>
  <c r="I22" i="2"/>
  <c r="I23" i="2"/>
  <c r="I46" i="2"/>
  <c r="I47" i="2"/>
  <c r="T21" i="2"/>
  <c r="T22" i="2"/>
  <c r="T23" i="2"/>
  <c r="L21" i="2"/>
  <c r="L22" i="2"/>
  <c r="L23" i="2"/>
  <c r="L46" i="2"/>
  <c r="L47" i="2"/>
  <c r="G37" i="2"/>
  <c r="N25" i="2"/>
  <c r="Z25" i="2"/>
  <c r="W37" i="2"/>
  <c r="J49" i="2"/>
  <c r="E33" i="2"/>
  <c r="E34" i="2"/>
  <c r="E35" i="2"/>
  <c r="U34" i="2"/>
  <c r="U35" i="2"/>
  <c r="H33" i="2"/>
  <c r="H34" i="2"/>
  <c r="H35" i="2"/>
  <c r="X34" i="2"/>
  <c r="X35" i="2"/>
  <c r="H45" i="2"/>
  <c r="H46" i="2"/>
  <c r="H47" i="2"/>
  <c r="E45" i="2"/>
  <c r="E46" i="2"/>
  <c r="E47" i="2"/>
  <c r="D11" i="17"/>
  <c r="C11" i="17"/>
  <c r="R3" i="8"/>
  <c r="F24" i="17"/>
  <c r="O9" i="17" s="1"/>
  <c r="N24" i="17"/>
  <c r="Z24" i="17"/>
  <c r="E18" i="17"/>
  <c r="E19" i="17"/>
  <c r="M18" i="17"/>
  <c r="M19" i="17"/>
  <c r="Y18" i="17"/>
  <c r="Y19" i="17"/>
  <c r="Z23" i="17" s="1"/>
  <c r="Y24" i="17" s="1"/>
  <c r="H18" i="17"/>
  <c r="H19" i="17"/>
  <c r="P18" i="17"/>
  <c r="O23" i="17" s="1"/>
  <c r="P19" i="17"/>
  <c r="AB18" i="17"/>
  <c r="AB19" i="17"/>
  <c r="H18" i="9"/>
  <c r="H19" i="9"/>
  <c r="G23" i="9" s="1"/>
  <c r="H20" i="9"/>
  <c r="E18" i="9"/>
  <c r="E19" i="9"/>
  <c r="E20" i="9"/>
  <c r="F23" i="9" s="1"/>
  <c r="T18" i="9"/>
  <c r="T19" i="9"/>
  <c r="Q18" i="9"/>
  <c r="R23" i="9" s="1"/>
  <c r="Q19" i="9"/>
  <c r="U18" i="9"/>
  <c r="U19" i="9"/>
  <c r="U20" i="9"/>
  <c r="X18" i="9"/>
  <c r="X19" i="9"/>
  <c r="X20" i="9"/>
  <c r="G24" i="8"/>
  <c r="O11" i="8" s="1"/>
  <c r="S24" i="8"/>
  <c r="V24" i="8"/>
  <c r="H18" i="8"/>
  <c r="H19" i="8"/>
  <c r="G23" i="8" s="1"/>
  <c r="T18" i="8"/>
  <c r="T19" i="8"/>
  <c r="U18" i="8"/>
  <c r="U19" i="8"/>
  <c r="V23" i="8" s="1"/>
  <c r="E18" i="8"/>
  <c r="E19" i="8"/>
  <c r="Q18" i="8"/>
  <c r="Q19" i="8"/>
  <c r="X18" i="8"/>
  <c r="X19" i="8"/>
  <c r="W23" i="8" s="1"/>
  <c r="X24" i="8" s="1"/>
  <c r="K24" i="8"/>
  <c r="O12" i="8" s="1"/>
  <c r="O24" i="8"/>
  <c r="W24" i="8"/>
  <c r="L18" i="8"/>
  <c r="K23" i="8" s="1"/>
  <c r="L19" i="8"/>
  <c r="L20" i="8"/>
  <c r="P18" i="8"/>
  <c r="O23" i="8" s="1"/>
  <c r="P24" i="8" s="1"/>
  <c r="P19" i="8"/>
  <c r="I18" i="8"/>
  <c r="J23" i="8" s="1"/>
  <c r="I19" i="8"/>
  <c r="I20" i="8"/>
  <c r="M18" i="8"/>
  <c r="M19" i="8"/>
  <c r="N23" i="8" s="1"/>
  <c r="F24" i="8"/>
  <c r="N24" i="8"/>
  <c r="Z24" i="8"/>
  <c r="O9" i="8"/>
  <c r="Y18" i="8"/>
  <c r="Z23" i="8" s="1"/>
  <c r="Y24" i="8" s="1"/>
  <c r="Y19" i="8"/>
  <c r="Y20" i="8"/>
  <c r="AB18" i="8"/>
  <c r="AA23" i="8" s="1"/>
  <c r="AB19" i="8"/>
  <c r="AB20" i="8"/>
  <c r="J24" i="8"/>
  <c r="O10" i="8" s="1"/>
  <c r="R24" i="8"/>
  <c r="AA24" i="8"/>
  <c r="Y20" i="17"/>
  <c r="X20" i="17"/>
  <c r="X19" i="17"/>
  <c r="X18" i="17"/>
  <c r="U20" i="17"/>
  <c r="T20" i="17"/>
  <c r="U19" i="17"/>
  <c r="T19" i="17"/>
  <c r="U18" i="17"/>
  <c r="V23" i="17" s="1"/>
  <c r="U24" i="17" s="1"/>
  <c r="T18" i="17"/>
  <c r="S23" i="17" s="1"/>
  <c r="T24" i="17" s="1"/>
  <c r="Q20" i="17"/>
  <c r="P20" i="17"/>
  <c r="Q19" i="17"/>
  <c r="Q18" i="17"/>
  <c r="M20" i="17"/>
  <c r="L20" i="17"/>
  <c r="L19" i="17"/>
  <c r="L18" i="17"/>
  <c r="I20" i="17"/>
  <c r="H20" i="17"/>
  <c r="I19" i="17"/>
  <c r="I18" i="17"/>
  <c r="J23" i="17" s="1"/>
  <c r="Y20" i="9"/>
  <c r="Y19" i="9"/>
  <c r="Y18" i="9"/>
  <c r="T20" i="9"/>
  <c r="S23" i="9" s="1"/>
  <c r="T24" i="9" s="1"/>
  <c r="T21" i="9"/>
  <c r="T22" i="9"/>
  <c r="Q20" i="9"/>
  <c r="Q21" i="9"/>
  <c r="Q22" i="9"/>
  <c r="P20" i="9"/>
  <c r="P19" i="9"/>
  <c r="P18" i="9"/>
  <c r="M20" i="9"/>
  <c r="L20" i="9"/>
  <c r="M19" i="9"/>
  <c r="L19" i="9"/>
  <c r="M18" i="9"/>
  <c r="L18" i="9"/>
  <c r="K23" i="9" s="1"/>
  <c r="I20" i="9"/>
  <c r="I19" i="9"/>
  <c r="I18" i="9"/>
  <c r="X20" i="8"/>
  <c r="X21" i="8"/>
  <c r="X22" i="8"/>
  <c r="U20" i="8"/>
  <c r="U21" i="8"/>
  <c r="U22" i="8"/>
  <c r="T20" i="8"/>
  <c r="T21" i="8"/>
  <c r="T22" i="8"/>
  <c r="S23" i="8"/>
  <c r="Q20" i="8"/>
  <c r="Q21" i="8"/>
  <c r="Q22" i="8"/>
  <c r="R23" i="8"/>
  <c r="Q24" i="8" s="1"/>
  <c r="P20" i="8"/>
  <c r="P21" i="8"/>
  <c r="P22" i="8"/>
  <c r="M20" i="8"/>
  <c r="M21" i="8"/>
  <c r="M22" i="8"/>
  <c r="H20" i="8"/>
  <c r="H21" i="8"/>
  <c r="H22" i="8"/>
  <c r="C2" i="2"/>
  <c r="R2" i="2"/>
  <c r="C3" i="2"/>
  <c r="B1" i="8"/>
  <c r="K2" i="8"/>
  <c r="K3" i="8"/>
  <c r="E20" i="8"/>
  <c r="E21" i="8"/>
  <c r="E22" i="8"/>
  <c r="F23" i="8"/>
  <c r="Y21" i="8"/>
  <c r="Y22" i="8"/>
  <c r="AB21" i="8"/>
  <c r="AB22" i="8"/>
  <c r="I21" i="8"/>
  <c r="I22" i="8"/>
  <c r="L21" i="8"/>
  <c r="L22" i="8"/>
  <c r="B1" i="9"/>
  <c r="K2" i="9"/>
  <c r="K3" i="9"/>
  <c r="E21" i="9"/>
  <c r="E22" i="9"/>
  <c r="H21" i="9"/>
  <c r="H22" i="9"/>
  <c r="M21" i="9"/>
  <c r="M22" i="9"/>
  <c r="N23" i="9" s="1"/>
  <c r="P21" i="9"/>
  <c r="P22" i="9"/>
  <c r="O23" i="9"/>
  <c r="Y21" i="9"/>
  <c r="Y22" i="9"/>
  <c r="Z23" i="9"/>
  <c r="AB18" i="9"/>
  <c r="AA23" i="9" s="1"/>
  <c r="AB24" i="9" s="1"/>
  <c r="AB19" i="9"/>
  <c r="AB20" i="9"/>
  <c r="AB21" i="9"/>
  <c r="AB22" i="9"/>
  <c r="F24" i="9"/>
  <c r="N24" i="9"/>
  <c r="O9" i="9" s="1"/>
  <c r="Z24" i="9"/>
  <c r="I21" i="9"/>
  <c r="I22" i="9"/>
  <c r="J23" i="9"/>
  <c r="K12" i="9" s="1"/>
  <c r="L21" i="9"/>
  <c r="L22" i="9"/>
  <c r="J24" i="9"/>
  <c r="O10" i="9" s="1"/>
  <c r="R24" i="9"/>
  <c r="AA24" i="9"/>
  <c r="U21" i="9"/>
  <c r="U22" i="9"/>
  <c r="X21" i="9"/>
  <c r="X22" i="9"/>
  <c r="G24" i="9"/>
  <c r="O11" i="9" s="1"/>
  <c r="S24" i="9"/>
  <c r="V24" i="9"/>
  <c r="K24" i="9"/>
  <c r="O24" i="9"/>
  <c r="O12" i="9" s="1"/>
  <c r="W24" i="9"/>
  <c r="B1" i="17"/>
  <c r="K2" i="17"/>
  <c r="E20" i="17"/>
  <c r="E21" i="17"/>
  <c r="E22" i="17"/>
  <c r="H21" i="17"/>
  <c r="H22" i="17"/>
  <c r="M21" i="17"/>
  <c r="M22" i="17"/>
  <c r="P21" i="17"/>
  <c r="P22" i="17"/>
  <c r="Y21" i="17"/>
  <c r="Y22" i="17"/>
  <c r="AB20" i="17"/>
  <c r="AA23" i="17" s="1"/>
  <c r="AB24" i="17" s="1"/>
  <c r="AB21" i="17"/>
  <c r="AB22" i="17"/>
  <c r="I21" i="17"/>
  <c r="I22" i="17"/>
  <c r="L21" i="17"/>
  <c r="L22" i="17"/>
  <c r="K23" i="17"/>
  <c r="Q21" i="17"/>
  <c r="Q22" i="17"/>
  <c r="R23" i="17"/>
  <c r="Q24" i="17" s="1"/>
  <c r="T21" i="17"/>
  <c r="T22" i="17"/>
  <c r="J24" i="17"/>
  <c r="O10" i="17" s="1"/>
  <c r="R24" i="17"/>
  <c r="AA24" i="17"/>
  <c r="U21" i="17"/>
  <c r="U22" i="17"/>
  <c r="X21" i="17"/>
  <c r="X22" i="17"/>
  <c r="W23" i="17"/>
  <c r="X24" i="17" s="1"/>
  <c r="G24" i="17"/>
  <c r="S24" i="17"/>
  <c r="O11" i="17" s="1"/>
  <c r="V24" i="17"/>
  <c r="C12" i="17"/>
  <c r="D12" i="17"/>
  <c r="K24" i="17"/>
  <c r="O24" i="17"/>
  <c r="W24" i="17"/>
  <c r="O12" i="17"/>
  <c r="B1" i="47"/>
  <c r="C3" i="47"/>
  <c r="I3" i="47"/>
  <c r="C4" i="47"/>
  <c r="B9" i="47"/>
  <c r="E17" i="47"/>
  <c r="E18" i="47"/>
  <c r="E19" i="47"/>
  <c r="F22" i="47" s="1"/>
  <c r="E20" i="47"/>
  <c r="E21" i="47"/>
  <c r="H17" i="47"/>
  <c r="G22" i="47" s="1"/>
  <c r="H18" i="47"/>
  <c r="H19" i="47"/>
  <c r="H20" i="47"/>
  <c r="H21" i="47"/>
  <c r="M17" i="47"/>
  <c r="M18" i="47"/>
  <c r="N22" i="47" s="1"/>
  <c r="M19" i="47"/>
  <c r="M20" i="47"/>
  <c r="M21" i="47"/>
  <c r="P17" i="47"/>
  <c r="O22" i="47" s="1"/>
  <c r="P22" i="47" s="1"/>
  <c r="P18" i="47"/>
  <c r="P19" i="47"/>
  <c r="P20" i="47"/>
  <c r="P21" i="47"/>
  <c r="F23" i="47"/>
  <c r="O9" i="47" s="1"/>
  <c r="N23" i="47"/>
  <c r="B10" i="47"/>
  <c r="I17" i="47"/>
  <c r="I18" i="47"/>
  <c r="J22" i="47" s="1"/>
  <c r="I19" i="47"/>
  <c r="I20" i="47"/>
  <c r="I21" i="47"/>
  <c r="L17" i="47"/>
  <c r="K22" i="47" s="1"/>
  <c r="L18" i="47"/>
  <c r="L19" i="47"/>
  <c r="L20" i="47"/>
  <c r="L21" i="47"/>
  <c r="J23" i="47"/>
  <c r="O23" i="47"/>
  <c r="O10" i="47"/>
  <c r="B11" i="47"/>
  <c r="G23" i="47"/>
  <c r="O11" i="47" s="1"/>
  <c r="K23" i="47"/>
  <c r="D16" i="82"/>
  <c r="F23" i="17"/>
  <c r="K11" i="17" s="1"/>
  <c r="W23" i="9"/>
  <c r="U24" i="9" s="1"/>
  <c r="V23" i="9"/>
  <c r="G23" i="17"/>
  <c r="E24" i="17" s="1"/>
  <c r="N23" i="17"/>
  <c r="M24" i="17" s="1"/>
  <c r="G48" i="2"/>
  <c r="E44" i="92"/>
  <c r="I44" i="92"/>
  <c r="I52" i="92"/>
  <c r="E23" i="92"/>
  <c r="B35" i="92"/>
  <c r="E37" i="92"/>
  <c r="H41" i="92"/>
  <c r="I24" i="92"/>
  <c r="E30" i="92"/>
  <c r="I38" i="92"/>
  <c r="I16" i="92"/>
  <c r="AA36" i="2" l="1"/>
  <c r="B9" i="8"/>
  <c r="B12" i="8"/>
  <c r="B11" i="9"/>
  <c r="B10" i="9"/>
  <c r="N48" i="2"/>
  <c r="K48" i="2"/>
  <c r="L49" i="2" s="1"/>
  <c r="W36" i="2"/>
  <c r="V36" i="2"/>
  <c r="K36" i="2"/>
  <c r="O24" i="2"/>
  <c r="P25" i="2" s="1"/>
  <c r="AA24" i="2"/>
  <c r="AB25" i="2" s="1"/>
  <c r="S24" i="2"/>
  <c r="R24" i="2"/>
  <c r="K24" i="2"/>
  <c r="B42" i="92"/>
  <c r="B10" i="92"/>
  <c r="B14" i="92"/>
  <c r="B28" i="92"/>
  <c r="B39" i="92"/>
  <c r="N48" i="91"/>
  <c r="O13" i="91"/>
  <c r="K48" i="91"/>
  <c r="I49" i="91" s="1"/>
  <c r="V36" i="91"/>
  <c r="X37" i="91" s="1"/>
  <c r="W36" i="91"/>
  <c r="S36" i="91"/>
  <c r="R36" i="91"/>
  <c r="Q37" i="91" s="1"/>
  <c r="O10" i="91"/>
  <c r="S24" i="91"/>
  <c r="J9" i="9"/>
  <c r="K11" i="9"/>
  <c r="E24" i="9"/>
  <c r="K11" i="8"/>
  <c r="K9" i="47"/>
  <c r="H22" i="47"/>
  <c r="J11" i="47"/>
  <c r="N11" i="47" s="1"/>
  <c r="Y24" i="9"/>
  <c r="AB24" i="8"/>
  <c r="M24" i="8"/>
  <c r="L24" i="17"/>
  <c r="J12" i="8"/>
  <c r="N12" i="8" s="1"/>
  <c r="L24" i="8"/>
  <c r="K10" i="8"/>
  <c r="H24" i="9"/>
  <c r="J11" i="9"/>
  <c r="K9" i="9"/>
  <c r="K12" i="17"/>
  <c r="I24" i="17"/>
  <c r="J10" i="17"/>
  <c r="N10" i="17" s="1"/>
  <c r="L22" i="47"/>
  <c r="K10" i="47"/>
  <c r="G11" i="17"/>
  <c r="F9" i="17"/>
  <c r="M22" i="47"/>
  <c r="K11" i="47"/>
  <c r="E22" i="47"/>
  <c r="J9" i="47"/>
  <c r="N9" i="47" s="1"/>
  <c r="L24" i="9"/>
  <c r="J12" i="9"/>
  <c r="N12" i="9" s="1"/>
  <c r="K10" i="9"/>
  <c r="U24" i="8"/>
  <c r="Q24" i="9"/>
  <c r="I22" i="47"/>
  <c r="F10" i="47" s="1"/>
  <c r="J10" i="47"/>
  <c r="N10" i="47" s="1"/>
  <c r="J10" i="8"/>
  <c r="K12" i="8"/>
  <c r="I24" i="8"/>
  <c r="P24" i="9"/>
  <c r="M24" i="9"/>
  <c r="J11" i="8"/>
  <c r="K9" i="8"/>
  <c r="H24" i="8"/>
  <c r="J12" i="17"/>
  <c r="P24" i="17"/>
  <c r="J9" i="17"/>
  <c r="J11" i="17"/>
  <c r="N11" i="17" s="1"/>
  <c r="K36" i="91"/>
  <c r="W24" i="91"/>
  <c r="J24" i="91"/>
  <c r="O48" i="91"/>
  <c r="K10" i="17"/>
  <c r="O36" i="2"/>
  <c r="O9" i="2"/>
  <c r="B46" i="92"/>
  <c r="B12" i="9"/>
  <c r="H24" i="17"/>
  <c r="K9" i="17"/>
  <c r="J36" i="2"/>
  <c r="J36" i="91"/>
  <c r="O24" i="91"/>
  <c r="V24" i="91"/>
  <c r="F24" i="91"/>
  <c r="AA36" i="91"/>
  <c r="G48" i="91"/>
  <c r="T24" i="8"/>
  <c r="X24" i="9"/>
  <c r="E24" i="8"/>
  <c r="F48" i="2"/>
  <c r="E49" i="2" s="1"/>
  <c r="J24" i="2"/>
  <c r="K12" i="2" s="1"/>
  <c r="F24" i="2"/>
  <c r="AA24" i="91"/>
  <c r="N24" i="91"/>
  <c r="K24" i="91"/>
  <c r="J9" i="8"/>
  <c r="I24" i="9"/>
  <c r="J10" i="9"/>
  <c r="N10" i="9" s="1"/>
  <c r="O10" i="2"/>
  <c r="G36" i="2"/>
  <c r="H37" i="2" s="1"/>
  <c r="S36" i="2"/>
  <c r="T37" i="2" s="1"/>
  <c r="Z36" i="2"/>
  <c r="Y37" i="2" s="1"/>
  <c r="Z36" i="91"/>
  <c r="G36" i="91"/>
  <c r="H37" i="91" s="1"/>
  <c r="R24" i="91"/>
  <c r="O48" i="2"/>
  <c r="P49" i="2" s="1"/>
  <c r="W24" i="2"/>
  <c r="V24" i="2"/>
  <c r="G24" i="2"/>
  <c r="N36" i="2"/>
  <c r="M37" i="2" s="1"/>
  <c r="Z24" i="91"/>
  <c r="F48" i="91"/>
  <c r="E49" i="91" s="1"/>
  <c r="G24" i="91"/>
  <c r="O14" i="91"/>
  <c r="N36" i="91"/>
  <c r="M37" i="91" s="1"/>
  <c r="O9" i="91"/>
  <c r="O12" i="91"/>
  <c r="O11" i="91"/>
  <c r="O12" i="2"/>
  <c r="O13" i="2"/>
  <c r="O14" i="2"/>
  <c r="U37" i="2"/>
  <c r="O11" i="2"/>
  <c r="Q25" i="2"/>
  <c r="M49" i="91" l="1"/>
  <c r="U37" i="91"/>
  <c r="J9" i="91"/>
  <c r="N9" i="91" s="1"/>
  <c r="X37" i="2"/>
  <c r="I49" i="2"/>
  <c r="I37" i="2"/>
  <c r="AB37" i="2"/>
  <c r="L37" i="2"/>
  <c r="E37" i="2"/>
  <c r="G11" i="2" s="1"/>
  <c r="J11" i="2"/>
  <c r="U25" i="2"/>
  <c r="M25" i="2"/>
  <c r="K11" i="2"/>
  <c r="Y25" i="2"/>
  <c r="K10" i="2"/>
  <c r="T25" i="2"/>
  <c r="J12" i="2"/>
  <c r="N12" i="2" s="1"/>
  <c r="L25" i="2"/>
  <c r="I25" i="2"/>
  <c r="J10" i="2"/>
  <c r="H25" i="2"/>
  <c r="E25" i="2"/>
  <c r="K14" i="2"/>
  <c r="K9" i="2"/>
  <c r="P49" i="91"/>
  <c r="L49" i="91"/>
  <c r="Y37" i="91"/>
  <c r="T37" i="91"/>
  <c r="P37" i="91"/>
  <c r="L37" i="91"/>
  <c r="L25" i="91"/>
  <c r="G10" i="91" s="1"/>
  <c r="Q25" i="91"/>
  <c r="X25" i="91"/>
  <c r="J11" i="91"/>
  <c r="P25" i="91"/>
  <c r="K14" i="91"/>
  <c r="J14" i="91"/>
  <c r="U25" i="91"/>
  <c r="AB25" i="91"/>
  <c r="K11" i="91"/>
  <c r="J12" i="91"/>
  <c r="M25" i="91"/>
  <c r="I25" i="91"/>
  <c r="H25" i="91"/>
  <c r="G12" i="9"/>
  <c r="F10" i="9"/>
  <c r="F9" i="47"/>
  <c r="G11" i="47"/>
  <c r="G10" i="17"/>
  <c r="F12" i="17"/>
  <c r="J13" i="91"/>
  <c r="I37" i="91"/>
  <c r="Y25" i="91"/>
  <c r="K13" i="91"/>
  <c r="N9" i="17"/>
  <c r="N9" i="9"/>
  <c r="J13" i="2"/>
  <c r="T25" i="91"/>
  <c r="K12" i="91"/>
  <c r="P37" i="2"/>
  <c r="E37" i="91"/>
  <c r="N11" i="9"/>
  <c r="G11" i="8"/>
  <c r="F9" i="8"/>
  <c r="E25" i="91"/>
  <c r="F11" i="9"/>
  <c r="G9" i="9"/>
  <c r="K13" i="2"/>
  <c r="M49" i="2"/>
  <c r="J14" i="2"/>
  <c r="J10" i="91"/>
  <c r="G12" i="8"/>
  <c r="F10" i="8"/>
  <c r="J9" i="2"/>
  <c r="H49" i="91"/>
  <c r="G9" i="17"/>
  <c r="F11" i="17"/>
  <c r="F11" i="47"/>
  <c r="G9" i="47"/>
  <c r="X25" i="2"/>
  <c r="AB37" i="91"/>
  <c r="N12" i="17"/>
  <c r="N10" i="8"/>
  <c r="F12" i="9"/>
  <c r="G10" i="9"/>
  <c r="G10" i="47"/>
  <c r="F12" i="8"/>
  <c r="G10" i="8"/>
  <c r="H49" i="2"/>
  <c r="F11" i="8"/>
  <c r="G9" i="8"/>
  <c r="K10" i="91"/>
  <c r="G12" i="17"/>
  <c r="F10" i="17"/>
  <c r="F9" i="9"/>
  <c r="G11" i="9"/>
  <c r="Q37" i="2"/>
  <c r="N9" i="8"/>
  <c r="N11" i="8"/>
  <c r="O15" i="91"/>
  <c r="F10" i="2"/>
  <c r="F13" i="91" l="1"/>
  <c r="G12" i="2"/>
  <c r="F11" i="2"/>
  <c r="G9" i="2"/>
  <c r="F14" i="2"/>
  <c r="F9" i="2"/>
  <c r="N14" i="2"/>
  <c r="N10" i="2"/>
  <c r="N13" i="2"/>
  <c r="N9" i="2"/>
  <c r="N11" i="2"/>
  <c r="F13" i="2"/>
  <c r="G13" i="2"/>
  <c r="G10" i="2"/>
  <c r="F12" i="2"/>
  <c r="F12" i="91"/>
  <c r="N14" i="91"/>
  <c r="N10" i="91"/>
  <c r="G12" i="91"/>
  <c r="F9" i="91"/>
  <c r="N12" i="91"/>
  <c r="N11" i="91"/>
  <c r="N13" i="91"/>
  <c r="G11" i="91"/>
  <c r="G9" i="91"/>
  <c r="G13" i="91"/>
  <c r="F11" i="91"/>
  <c r="F10" i="91"/>
  <c r="F14" i="91"/>
  <c r="G14" i="91"/>
  <c r="G14" i="2"/>
</calcChain>
</file>

<file path=xl/sharedStrings.xml><?xml version="1.0" encoding="utf-8"?>
<sst xmlns="http://schemas.openxmlformats.org/spreadsheetml/2006/main" count="381" uniqueCount="196">
  <si>
    <t>1st</t>
  </si>
  <si>
    <t>2nd</t>
  </si>
  <si>
    <t>3rd</t>
  </si>
  <si>
    <t>4th</t>
  </si>
  <si>
    <t>Team 2</t>
  </si>
  <si>
    <t>Team 3</t>
  </si>
  <si>
    <t>Team 4</t>
  </si>
  <si>
    <t>Pool A</t>
  </si>
  <si>
    <t>Pool B</t>
  </si>
  <si>
    <t>3rd Pool AA</t>
  </si>
  <si>
    <t>3rd Pool BB</t>
  </si>
  <si>
    <t>4th Pool BB</t>
  </si>
  <si>
    <t>4th Pool AA</t>
  </si>
  <si>
    <t>Gold</t>
  </si>
  <si>
    <t>Bronze</t>
  </si>
  <si>
    <t>Pool</t>
  </si>
  <si>
    <t>Date: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</si>
  <si>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</si>
  <si>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</si>
  <si>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</si>
  <si>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</si>
  <si>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</si>
  <si>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</si>
  <si>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</si>
  <si>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</si>
  <si>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</si>
  <si>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</si>
  <si>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</si>
  <si>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</si>
  <si>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</si>
  <si>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</si>
  <si>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</si>
  <si>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>diff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</si>
  <si>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</si>
  <si>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</si>
  <si>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</si>
  <si>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</si>
  <si>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</si>
  <si>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</si>
  <si>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</si>
  <si>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</si>
  <si>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</si>
  <si>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</si>
  <si>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</si>
  <si>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</si>
  <si>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</si>
  <si>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</si>
  <si>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</si>
  <si>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</si>
  <si>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</si>
  <si>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</si>
  <si>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</si>
  <si>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</si>
  <si>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</si>
  <si>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</si>
  <si>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</si>
  <si>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</si>
  <si>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AA</t>
  </si>
  <si>
    <t>1st Pool BB</t>
  </si>
  <si>
    <t>2nd Pool BB</t>
  </si>
  <si>
    <t>2nd Pool AA</t>
  </si>
  <si>
    <t xml:space="preserve">Gold </t>
  </si>
  <si>
    <t>AA</t>
  </si>
  <si>
    <t>BB</t>
  </si>
  <si>
    <t>Team 5</t>
  </si>
  <si>
    <t>Team 6</t>
  </si>
  <si>
    <t xml:space="preserve">        B6 ref</t>
  </si>
  <si>
    <t xml:space="preserve">       B4 ref</t>
  </si>
  <si>
    <t xml:space="preserve">        B3 ref</t>
  </si>
  <si>
    <t xml:space="preserve">        B1 ref</t>
  </si>
  <si>
    <t xml:space="preserve">        B2 ref</t>
  </si>
  <si>
    <t xml:space="preserve">       B5 ref</t>
  </si>
  <si>
    <t xml:space="preserve">        B5 ref</t>
  </si>
  <si>
    <t xml:space="preserve">        B4 ref</t>
  </si>
  <si>
    <t xml:space="preserve">       B3 ref</t>
  </si>
  <si>
    <t>5th</t>
  </si>
  <si>
    <t>6th</t>
  </si>
  <si>
    <t>Division:</t>
  </si>
  <si>
    <t>Court:</t>
  </si>
  <si>
    <t>Prev loser ref</t>
  </si>
  <si>
    <t>1st Pool CC</t>
  </si>
  <si>
    <t>2nd Pool CC</t>
  </si>
  <si>
    <t>4th Pool CC</t>
  </si>
  <si>
    <t>CC</t>
  </si>
  <si>
    <t>3rd Pool DD</t>
  </si>
  <si>
    <t xml:space="preserve">        A1 ref</t>
  </si>
  <si>
    <t>A2 Ref</t>
  </si>
  <si>
    <t>A3 Ref</t>
  </si>
  <si>
    <t>A1 Ref</t>
  </si>
  <si>
    <t>A5 Ref</t>
  </si>
  <si>
    <t>A6 Ref</t>
  </si>
  <si>
    <t xml:space="preserve">        A2 ref</t>
  </si>
  <si>
    <t xml:space="preserve">       A4 ref</t>
  </si>
  <si>
    <t xml:space="preserve">        A5 ref</t>
  </si>
  <si>
    <t xml:space="preserve">        A3 ref</t>
  </si>
  <si>
    <t xml:space="preserve">        A6 ref</t>
  </si>
  <si>
    <t>B</t>
  </si>
  <si>
    <t>Silver</t>
  </si>
  <si>
    <t>Bracket:</t>
  </si>
  <si>
    <t>Courts</t>
  </si>
  <si>
    <t>18 National</t>
  </si>
  <si>
    <t xml:space="preserve">       sets</t>
  </si>
  <si>
    <t>set 1</t>
  </si>
  <si>
    <t>set 2</t>
  </si>
  <si>
    <t>set 3</t>
  </si>
  <si>
    <t>set 4</t>
  </si>
  <si>
    <t>set 5</t>
  </si>
  <si>
    <t>sets%</t>
  </si>
  <si>
    <t>setswon</t>
  </si>
  <si>
    <t>1st Pool A</t>
  </si>
  <si>
    <t>2nd Pool B</t>
  </si>
  <si>
    <t>1st Pool B</t>
  </si>
  <si>
    <t>2nd Pool A</t>
  </si>
  <si>
    <t>3rd Pool A</t>
  </si>
  <si>
    <t>4th Pool B</t>
  </si>
  <si>
    <t>3rd Pool B</t>
  </si>
  <si>
    <t>4th Pool A</t>
  </si>
  <si>
    <t>5th Pool A</t>
  </si>
  <si>
    <t>6th Pool B</t>
  </si>
  <si>
    <t>5th Pool B</t>
  </si>
  <si>
    <t>6th Pool A</t>
  </si>
  <si>
    <t>6th Pool A Ref</t>
  </si>
  <si>
    <t>Saturday 9 am</t>
  </si>
  <si>
    <t>Saturday 11 am</t>
  </si>
  <si>
    <t>Saturday 1 pm</t>
  </si>
  <si>
    <t>Saturday 3 pm</t>
  </si>
  <si>
    <t>Saturday 10 am</t>
  </si>
  <si>
    <t>Saturday 2 pm</t>
  </si>
  <si>
    <t>1, 2 &amp; 3</t>
  </si>
  <si>
    <t>Saturday 8 am</t>
  </si>
  <si>
    <t>Saturday 12 pm</t>
  </si>
  <si>
    <t>Sunday 8:00 am</t>
  </si>
  <si>
    <t>Match 1 Ct 1</t>
  </si>
  <si>
    <t>Match 3 Ct 1</t>
  </si>
  <si>
    <t>Match 5 Ct 1</t>
  </si>
  <si>
    <t>Match 7 Ct 1</t>
  </si>
  <si>
    <t>Match 9 Ct 1</t>
  </si>
  <si>
    <t>Match 2 Ct 1</t>
  </si>
  <si>
    <t>Match 4 Ct 1</t>
  </si>
  <si>
    <t>Match 6 Ct 1</t>
  </si>
  <si>
    <t>Match 8 Ct 1</t>
  </si>
  <si>
    <t>Match 10 Ct 1</t>
  </si>
  <si>
    <t>Match 2 Ct 2</t>
  </si>
  <si>
    <t>Match 4 Ct 2</t>
  </si>
  <si>
    <t>Match 6 Ct 2</t>
  </si>
  <si>
    <t>Match 8 Ct 2</t>
  </si>
  <si>
    <t>Match 10 Ct 2</t>
  </si>
  <si>
    <t>Match 1 Ct 2</t>
  </si>
  <si>
    <t>Match 3 Ct 2</t>
  </si>
  <si>
    <t>Match 5 Ct 2</t>
  </si>
  <si>
    <t>Match 7 Ct 2</t>
  </si>
  <si>
    <t>Match 9 Ct 2</t>
  </si>
  <si>
    <t>Match 1 Ct 3</t>
  </si>
  <si>
    <t>Match 3 Ct 3</t>
  </si>
  <si>
    <t>Match 5 Ct 3</t>
  </si>
  <si>
    <t>Match 7 Ct 3</t>
  </si>
  <si>
    <t>Match 9 Ct 3</t>
  </si>
  <si>
    <t>Match 2 Ct 3</t>
  </si>
  <si>
    <t>Match 4 Ct 3</t>
  </si>
  <si>
    <t>Match 6 Ct 3</t>
  </si>
  <si>
    <t>Match 8 Ct 3</t>
  </si>
  <si>
    <t>Match 10 Ct 3</t>
  </si>
  <si>
    <t>Sunday 9:00 am</t>
  </si>
  <si>
    <t>Court 1</t>
  </si>
  <si>
    <t>Loser 11 am Court 1</t>
  </si>
  <si>
    <t>Court 2</t>
  </si>
  <si>
    <t>Loser 11 am Court 2</t>
  </si>
  <si>
    <t>Court 3</t>
  </si>
  <si>
    <t>Loser 11 am Court 3</t>
  </si>
  <si>
    <t>10 am</t>
  </si>
  <si>
    <t>11 am</t>
  </si>
  <si>
    <t>Noon</t>
  </si>
  <si>
    <t>1 pm</t>
  </si>
  <si>
    <t>2 pm</t>
  </si>
  <si>
    <t>3 pm</t>
  </si>
  <si>
    <t>4th Pool B ref</t>
  </si>
  <si>
    <t>4th Pool A ref</t>
  </si>
  <si>
    <t>Loser 10 am Court 1</t>
  </si>
  <si>
    <t>Loser 10 am Court 2</t>
  </si>
  <si>
    <t>Loser 10 am Court 3</t>
  </si>
  <si>
    <t>Seed #1</t>
  </si>
  <si>
    <t>Seed #2</t>
  </si>
  <si>
    <t>Seed #3</t>
  </si>
  <si>
    <t>Seed #4</t>
  </si>
  <si>
    <t>Seed #5</t>
  </si>
  <si>
    <t>Seed #6</t>
  </si>
  <si>
    <t>Seed #7</t>
  </si>
  <si>
    <t>Seed #8</t>
  </si>
  <si>
    <t>Seed #9</t>
  </si>
  <si>
    <t>Seed #10</t>
  </si>
  <si>
    <t>Seed #12</t>
  </si>
  <si>
    <t>Seed #11</t>
  </si>
  <si>
    <t>Tournament Name Goes Here</t>
  </si>
  <si>
    <t>Date 1</t>
  </si>
  <si>
    <t>Date 2</t>
  </si>
  <si>
    <t>Age/Division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</si>
</sst>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/>
    <xf numFmtId="16" fontId="0" fillId="0" borderId="0" xfId="0" applyNumberFormat="1"/>
    <xf numFmtId="164" fontId="0" fillId="0" borderId="4" xfId="0" applyNumberFormat="1" applyBorder="1" applyAlignment="1">
      <alignment horizontal="center"/>
    </xf>
    <xf numFmtId="0" fontId="3" fillId="0" borderId="0" xfId="0" applyFont="1"/>
    <xf numFmtId="14" fontId="0" fillId="0" borderId="0" xfId="0" applyNumberFormat="1"/>
    <xf numFmtId="0" fontId="0" fillId="0" borderId="10" xfId="0" applyBorder="1"/>
    <xf numFmtId="0" fontId="4" fillId="0" borderId="0" xfId="0" applyFont="1"/>
    <xf numFmtId="0" fontId="5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16" fontId="5" fillId="0" borderId="0" xfId="0" applyNumberFormat="1" applyFont="1" applyAlignment="1">
      <alignment horizontal="center"/>
    </xf>
    <xf numFmtId="0" fontId="0" fillId="0" borderId="15" xfId="0" applyBorder="1"/>
    <xf numFmtId="0" fontId="5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1" fontId="5" fillId="0" borderId="13" xfId="0" applyNumberFormat="1" applyFont="1" applyBorder="1" applyAlignment="1">
      <alignment horizontal="left"/>
    </xf>
    <xf numFmtId="0" fontId="8" fillId="0" borderId="15" xfId="0" applyFont="1" applyBorder="1"/>
    <xf numFmtId="164" fontId="0" fillId="0" borderId="0" xfId="0" applyNumberFormat="1" applyAlignment="1">
      <alignment horizontal="center"/>
    </xf>
    <xf numFmtId="0" fontId="8" fillId="2" borderId="2" xfId="0" applyFont="1" applyFill="1" applyBorder="1"/>
    <xf numFmtId="0" fontId="8" fillId="0" borderId="16" xfId="0" applyFont="1" applyBorder="1"/>
    <xf numFmtId="0" fontId="0" fillId="0" borderId="0" xfId="0" quotePrefix="1"/>
    <xf numFmtId="18" fontId="0" fillId="0" borderId="13" xfId="0" applyNumberFormat="1" applyBorder="1" applyAlignment="1">
      <alignment horizontal="center"/>
    </xf>
    <xf numFmtId="1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15</xdr:row>
      <xdr:rowOff>47625</xdr:rowOff>
    </xdr:from>
    <xdr:to>
      <xdr:col>3</xdr:col>
      <xdr:colOff>180975</xdr:colOff>
      <xdr:row>17</xdr:row>
      <xdr:rowOff>114300</xdr:rowOff>
    </xdr:to>
    <xdr:pic>
      <xdr:nvPicPr>
        <xdr:cNvPr id="1329" name="Picture 2" descr="molten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15277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</xdr:row>
      <xdr:rowOff>0</xdr:rowOff>
    </xdr:from>
    <xdr:to>
      <xdr:col>26</xdr:col>
      <xdr:colOff>85546</xdr:colOff>
      <xdr:row>11</xdr:row>
      <xdr:rowOff>95071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FA40077-4244-DE48-D60A-F61B457C1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857250"/>
          <a:ext cx="1428571" cy="14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14</xdr:row>
      <xdr:rowOff>142875</xdr:rowOff>
    </xdr:from>
    <xdr:to>
      <xdr:col>3</xdr:col>
      <xdr:colOff>180975</xdr:colOff>
      <xdr:row>17</xdr:row>
      <xdr:rowOff>38100</xdr:rowOff>
    </xdr:to>
    <xdr:pic>
      <xdr:nvPicPr>
        <xdr:cNvPr id="73009" name="Picture 2" descr="molten">
          <a:extLst>
            <a:ext uri="{FF2B5EF4-FFF2-40B4-BE49-F238E27FC236}">
              <a16:creationId xmlns:a16="http://schemas.microsoft.com/office/drawing/2014/main" id="{00000000-0008-0000-0200-0000311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0194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3</xdr:row>
      <xdr:rowOff>152400</xdr:rowOff>
    </xdr:from>
    <xdr:to>
      <xdr:col>26</xdr:col>
      <xdr:colOff>95071</xdr:colOff>
      <xdr:row>11</xdr:row>
      <xdr:rowOff>85546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6CC171-6876-5777-F81F-1575CE6FE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847725"/>
          <a:ext cx="1428571" cy="14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104775</xdr:colOff>
      <xdr:row>6</xdr:row>
      <xdr:rowOff>76200</xdr:rowOff>
    </xdr:from>
    <xdr:to>
      <xdr:col>26</xdr:col>
      <xdr:colOff>409575</xdr:colOff>
      <xdr:row>10</xdr:row>
      <xdr:rowOff>0</xdr:rowOff>
    </xdr:to>
    <xdr:pic>
      <xdr:nvPicPr>
        <xdr:cNvPr id="7472" name="Picture 1" descr="OVR Logo new">
          <a:extLst>
            <a:ext uri="{FF2B5EF4-FFF2-40B4-BE49-F238E27FC236}">
              <a16:creationId xmlns:a16="http://schemas.microsoft.com/office/drawing/2014/main" id="{00000000-0008-0000-0400-000030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1352550"/>
          <a:ext cx="2095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473" name="Picture 2" descr="molten">
          <a:extLst>
            <a:ext uri="{FF2B5EF4-FFF2-40B4-BE49-F238E27FC236}">
              <a16:creationId xmlns:a16="http://schemas.microsoft.com/office/drawing/2014/main" id="{00000000-0008-0000-0400-00003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0510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7474" name="Picture 3" descr="kaepa-logo">
          <a:extLst>
            <a:ext uri="{FF2B5EF4-FFF2-40B4-BE49-F238E27FC236}">
              <a16:creationId xmlns:a16="http://schemas.microsoft.com/office/drawing/2014/main" id="{00000000-0008-0000-0400-00003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1015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133350</xdr:colOff>
      <xdr:row>6</xdr:row>
      <xdr:rowOff>57150</xdr:rowOff>
    </xdr:from>
    <xdr:to>
      <xdr:col>26</xdr:col>
      <xdr:colOff>400050</xdr:colOff>
      <xdr:row>9</xdr:row>
      <xdr:rowOff>180975</xdr:rowOff>
    </xdr:to>
    <xdr:pic>
      <xdr:nvPicPr>
        <xdr:cNvPr id="8698" name="Picture 1" descr="OVR Logo new">
          <a:extLst>
            <a:ext uri="{FF2B5EF4-FFF2-40B4-BE49-F238E27FC236}">
              <a16:creationId xmlns:a16="http://schemas.microsoft.com/office/drawing/2014/main" id="{00000000-0008-0000-0500-0000F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30492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8699" name="Picture 2" descr="molten">
          <a:extLst>
            <a:ext uri="{FF2B5EF4-FFF2-40B4-BE49-F238E27FC236}">
              <a16:creationId xmlns:a16="http://schemas.microsoft.com/office/drawing/2014/main" id="{00000000-0008-0000-0500-0000F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8700" name="Picture 3" descr="kaepa-logo">
          <a:extLst>
            <a:ext uri="{FF2B5EF4-FFF2-40B4-BE49-F238E27FC236}">
              <a16:creationId xmlns:a16="http://schemas.microsoft.com/office/drawing/2014/main" id="{00000000-0008-0000-0500-0000F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81575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8701" name="Picture 4" descr="molten">
          <a:extLst>
            <a:ext uri="{FF2B5EF4-FFF2-40B4-BE49-F238E27FC236}">
              <a16:creationId xmlns:a16="http://schemas.microsoft.com/office/drawing/2014/main" id="{00000000-0008-0000-0500-0000F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8702" name="Picture 5" descr="kaepa-logo">
          <a:extLst>
            <a:ext uri="{FF2B5EF4-FFF2-40B4-BE49-F238E27FC236}">
              <a16:creationId xmlns:a16="http://schemas.microsoft.com/office/drawing/2014/main" id="{00000000-0008-0000-0500-0000FE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81575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5046" name="Picture 2" descr="molten">
          <a:extLst>
            <a:ext uri="{FF2B5EF4-FFF2-40B4-BE49-F238E27FC236}">
              <a16:creationId xmlns:a16="http://schemas.microsoft.com/office/drawing/2014/main" id="{00000000-0008-0000-0600-0000C6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0510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15047" name="Picture 3" descr="kaepa-logo">
          <a:extLst>
            <a:ext uri="{FF2B5EF4-FFF2-40B4-BE49-F238E27FC236}">
              <a16:creationId xmlns:a16="http://schemas.microsoft.com/office/drawing/2014/main" id="{00000000-0008-0000-0600-0000C7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1015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5048" name="Picture 5" descr="molten">
          <a:extLst>
            <a:ext uri="{FF2B5EF4-FFF2-40B4-BE49-F238E27FC236}">
              <a16:creationId xmlns:a16="http://schemas.microsoft.com/office/drawing/2014/main" id="{00000000-0008-0000-0600-0000C8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0510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15049" name="Picture 6" descr="kaepa-logo">
          <a:extLst>
            <a:ext uri="{FF2B5EF4-FFF2-40B4-BE49-F238E27FC236}">
              <a16:creationId xmlns:a16="http://schemas.microsoft.com/office/drawing/2014/main" id="{00000000-0008-0000-0600-0000C9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1015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152400</xdr:colOff>
      <xdr:row>6</xdr:row>
      <xdr:rowOff>9525</xdr:rowOff>
    </xdr:from>
    <xdr:to>
      <xdr:col>26</xdr:col>
      <xdr:colOff>295275</xdr:colOff>
      <xdr:row>9</xdr:row>
      <xdr:rowOff>171450</xdr:rowOff>
    </xdr:to>
    <xdr:pic>
      <xdr:nvPicPr>
        <xdr:cNvPr id="15050" name="Picture 7" descr="OVR Logo new">
          <a:extLst>
            <a:ext uri="{FF2B5EF4-FFF2-40B4-BE49-F238E27FC236}">
              <a16:creationId xmlns:a16="http://schemas.microsoft.com/office/drawing/2014/main" id="{00000000-0008-0000-0600-0000C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285875"/>
          <a:ext cx="1933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5051" name="Picture 8" descr="molten">
          <a:extLst>
            <a:ext uri="{FF2B5EF4-FFF2-40B4-BE49-F238E27FC236}">
              <a16:creationId xmlns:a16="http://schemas.microsoft.com/office/drawing/2014/main" id="{00000000-0008-0000-0600-0000CB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70510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400050</xdr:colOff>
      <xdr:row>28</xdr:row>
      <xdr:rowOff>104775</xdr:rowOff>
    </xdr:to>
    <xdr:pic>
      <xdr:nvPicPr>
        <xdr:cNvPr id="15052" name="Picture 9" descr="kaepa-logo">
          <a:extLst>
            <a:ext uri="{FF2B5EF4-FFF2-40B4-BE49-F238E27FC236}">
              <a16:creationId xmlns:a16="http://schemas.microsoft.com/office/drawing/2014/main" id="{00000000-0008-0000-0600-0000CC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1015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12</xdr:col>
      <xdr:colOff>214134</xdr:colOff>
      <xdr:row>9</xdr:row>
      <xdr:rowOff>95071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02E806-1C37-AAD3-6861-75FDC5DA3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8344" y="297656"/>
          <a:ext cx="1428571" cy="14285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571500</xdr:colOff>
      <xdr:row>1</xdr:row>
      <xdr:rowOff>161925</xdr:rowOff>
    </xdr:from>
    <xdr:to>
      <xdr:col>16</xdr:col>
      <xdr:colOff>466725</xdr:colOff>
      <xdr:row>4</xdr:row>
      <xdr:rowOff>57150</xdr:rowOff>
    </xdr:to>
    <xdr:pic>
      <xdr:nvPicPr>
        <xdr:cNvPr id="38200" name="Picture 3" descr="OVR Logo new">
          <a:extLst>
            <a:ext uri="{FF2B5EF4-FFF2-40B4-BE49-F238E27FC236}">
              <a16:creationId xmlns:a16="http://schemas.microsoft.com/office/drawing/2014/main" id="{00000000-0008-0000-0900-0000389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4572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12</xdr:row>
      <xdr:rowOff>57150</xdr:rowOff>
    </xdr:from>
    <xdr:to>
      <xdr:col>2</xdr:col>
      <xdr:colOff>742950</xdr:colOff>
      <xdr:row>15</xdr:row>
      <xdr:rowOff>47625</xdr:rowOff>
    </xdr:to>
    <xdr:pic>
      <xdr:nvPicPr>
        <xdr:cNvPr id="38201" name="Picture 4" descr="molten">
          <a:extLst>
            <a:ext uri="{FF2B5EF4-FFF2-40B4-BE49-F238E27FC236}">
              <a16:creationId xmlns:a16="http://schemas.microsoft.com/office/drawing/2014/main" id="{00000000-0008-0000-0900-0000399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4574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23</xdr:row>
      <xdr:rowOff>123825</xdr:rowOff>
    </xdr:from>
    <xdr:to>
      <xdr:col>3</xdr:col>
      <xdr:colOff>219075</xdr:colOff>
      <xdr:row>27</xdr:row>
      <xdr:rowOff>152400</xdr:rowOff>
    </xdr:to>
    <xdr:pic>
      <xdr:nvPicPr>
        <xdr:cNvPr id="38202" name="Picture 5" descr="kaepa-logo">
          <a:extLst>
            <a:ext uri="{FF2B5EF4-FFF2-40B4-BE49-F238E27FC236}">
              <a16:creationId xmlns:a16="http://schemas.microsoft.com/office/drawing/2014/main" id="{00000000-0008-0000-0900-00003A9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3053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J20"/>
  <sheetViews>
    <sheetView workbookViewId="0">
      <selection activeCell="D22" sqref="D22"/>
    </sheetView>
  </sheetViews>
  <sheetFormatPr defaultRowHeight="12.75" x14ac:dyDescent="0.2"/>
  <cols>
    <col min="1" max="1" width="6.42578125" customWidth="1"/>
    <col min="2" max="2" width="11.28515625" customWidth="1"/>
    <col min="3" max="3" width="8.5703125" customWidth="1"/>
    <col min="4" max="4" width="12.42578125" customWidth="1"/>
    <col min="5" max="5" width="15.42578125" customWidth="1"/>
    <col min="6" max="6" width="14.28515625" customWidth="1"/>
    <col min="7" max="7" width="17.85546875" customWidth="1"/>
    <col min="8" max="8" width="13.140625" customWidth="1"/>
    <col min="9" max="9" width="15.85546875" customWidth="1"/>
  </cols>
  <sheetData>
    <row r="1" spans="1:10" ht="23.25" x14ac:dyDescent="0.35">
      <c r="A1" s="27" t="s">
        <v>192</v>
      </c>
      <c r="E1" s="27"/>
    </row>
    <row r="2" spans="1:10" x14ac:dyDescent="0.2">
      <c r="A2" s="28" t="s">
        <v>193</v>
      </c>
      <c r="B2" s="31" t="s">
        <v>194</v>
      </c>
    </row>
    <row r="3" spans="1:10" x14ac:dyDescent="0.2">
      <c r="E3" t="s">
        <v>38</v>
      </c>
      <c r="F3" t="s">
        <v>38</v>
      </c>
      <c r="G3" t="s">
        <v>38</v>
      </c>
      <c r="H3" t="s">
        <v>38</v>
      </c>
    </row>
    <row r="4" spans="1:10" x14ac:dyDescent="0.2">
      <c r="A4" t="s">
        <v>18</v>
      </c>
      <c r="B4" t="s">
        <v>15</v>
      </c>
      <c r="C4" t="s">
        <v>17</v>
      </c>
      <c r="D4" t="s">
        <v>39</v>
      </c>
      <c r="E4" t="s">
        <v>40</v>
      </c>
      <c r="F4" t="s">
        <v>4</v>
      </c>
      <c r="G4" t="s">
        <v>5</v>
      </c>
      <c r="H4" t="s">
        <v>6</v>
      </c>
      <c r="I4" t="s">
        <v>64</v>
      </c>
      <c r="J4" t="s">
        <v>65</v>
      </c>
    </row>
    <row r="5" spans="1:10" ht="12.75" customHeight="1" x14ac:dyDescent="0.2">
      <c r="A5">
        <v>1</v>
      </c>
      <c r="B5" t="s">
        <v>7</v>
      </c>
      <c r="C5" s="43" t="s">
        <v>195</v>
      </c>
      <c r="D5" t="s">
        <v>61</v>
      </c>
      <c r="E5" t="s">
        <v>180</v>
      </c>
      <c r="F5" s="43" t="s">
        <v>183</v>
      </c>
      <c r="G5" t="s">
        <v>184</v>
      </c>
      <c r="H5" s="43" t="s">
        <v>187</v>
      </c>
      <c r="I5" s="43" t="s">
        <v>188</v>
      </c>
      <c r="J5" s="43" t="s">
        <v>190</v>
      </c>
    </row>
    <row r="6" spans="1:10" ht="12.75" customHeight="1" x14ac:dyDescent="0.2">
      <c r="A6">
        <v>2</v>
      </c>
      <c r="B6" t="s">
        <v>8</v>
      </c>
      <c r="C6" s="43" t="s">
        <v>195</v>
      </c>
      <c r="D6" t="s">
        <v>61</v>
      </c>
      <c r="E6" s="43" t="s">
        <v>181</v>
      </c>
      <c r="F6" s="43" t="s">
        <v>182</v>
      </c>
      <c r="G6" s="43" t="s">
        <v>185</v>
      </c>
      <c r="H6" s="43" t="s">
        <v>186</v>
      </c>
      <c r="I6" t="s">
        <v>189</v>
      </c>
      <c r="J6" t="s">
        <v>191</v>
      </c>
    </row>
    <row r="7" spans="1:10" ht="15.75" x14ac:dyDescent="0.25">
      <c r="E7" s="30"/>
      <c r="F7" s="30"/>
      <c r="G7" s="30"/>
      <c r="H7" s="30"/>
    </row>
    <row r="8" spans="1:10" x14ac:dyDescent="0.2">
      <c r="H8" s="43"/>
    </row>
    <row r="9" spans="1:10" x14ac:dyDescent="0.2">
      <c r="A9">
        <v>1</v>
      </c>
      <c r="B9" s="53" t="s">
        <v>169</v>
      </c>
      <c r="E9" s="43"/>
      <c r="F9" s="43"/>
      <c r="H9" s="43"/>
      <c r="I9" s="43"/>
      <c r="J9" s="44"/>
    </row>
    <row r="10" spans="1:10" x14ac:dyDescent="0.2">
      <c r="A10">
        <v>2</v>
      </c>
      <c r="B10" s="53" t="s">
        <v>170</v>
      </c>
      <c r="E10" s="43"/>
      <c r="G10" s="43"/>
      <c r="I10" s="43"/>
      <c r="J10" s="43"/>
    </row>
    <row r="11" spans="1:10" x14ac:dyDescent="0.2">
      <c r="A11">
        <v>3</v>
      </c>
      <c r="B11" t="s">
        <v>171</v>
      </c>
    </row>
    <row r="12" spans="1:10" x14ac:dyDescent="0.2">
      <c r="B12" s="53" t="s">
        <v>172</v>
      </c>
    </row>
    <row r="13" spans="1:10" x14ac:dyDescent="0.2">
      <c r="B13" s="53" t="s">
        <v>173</v>
      </c>
    </row>
    <row r="14" spans="1:10" x14ac:dyDescent="0.2">
      <c r="B14" s="53" t="s">
        <v>174</v>
      </c>
    </row>
    <row r="16" spans="1:10" x14ac:dyDescent="0.2">
      <c r="A16" t="s">
        <v>163</v>
      </c>
    </row>
    <row r="17" spans="1:1" x14ac:dyDescent="0.2">
      <c r="A17" t="s">
        <v>165</v>
      </c>
    </row>
    <row r="18" spans="1:1" x14ac:dyDescent="0.2">
      <c r="A18" t="s">
        <v>167</v>
      </c>
    </row>
    <row r="20" spans="1:1" x14ac:dyDescent="0.2">
      <c r="A20" t="s">
        <v>128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4"/>
  <sheetViews>
    <sheetView workbookViewId="0">
      <selection activeCell="C22" sqref="C22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8" ht="23.25" x14ac:dyDescent="0.35">
      <c r="B1" s="24" t="str">
        <f>Info!$A$1</f>
        <v>Tournament Name Goes Here</v>
      </c>
    </row>
    <row r="2" spans="1:18" ht="23.25" x14ac:dyDescent="0.35">
      <c r="B2" s="24"/>
    </row>
    <row r="3" spans="1:18" ht="15.75" x14ac:dyDescent="0.25">
      <c r="B3" t="s">
        <v>16</v>
      </c>
      <c r="C3" s="23" t="str">
        <f>Info!$A$2</f>
        <v>Date 1</v>
      </c>
      <c r="F3" s="3" t="s">
        <v>15</v>
      </c>
      <c r="I3" s="56" t="e">
        <f>VLOOKUP($R$3,Info,2,FALSE)</f>
        <v>#N/A</v>
      </c>
      <c r="J3" s="57"/>
      <c r="R3" s="2" t="s">
        <v>38</v>
      </c>
    </row>
    <row r="4" spans="1:18" ht="15.75" x14ac:dyDescent="0.25">
      <c r="B4" t="s">
        <v>17</v>
      </c>
      <c r="C4" s="2" t="e">
        <f>VLOOKUP($R$3,Info,3,FALSE)</f>
        <v>#N/A</v>
      </c>
      <c r="D4" s="2"/>
      <c r="F4" s="3" t="s">
        <v>18</v>
      </c>
    </row>
    <row r="6" spans="1:18" x14ac:dyDescent="0.2">
      <c r="Q6" s="1"/>
    </row>
    <row r="7" spans="1:18" x14ac:dyDescent="0.2">
      <c r="F7" s="5" t="s">
        <v>50</v>
      </c>
      <c r="G7" s="6"/>
      <c r="J7" s="5" t="s">
        <v>51</v>
      </c>
      <c r="K7" s="6"/>
    </row>
    <row r="8" spans="1:18" x14ac:dyDescent="0.2">
      <c r="B8" s="10" t="s">
        <v>23</v>
      </c>
      <c r="C8" s="11"/>
      <c r="D8" s="11"/>
      <c r="E8" s="7"/>
      <c r="F8" s="13" t="s">
        <v>24</v>
      </c>
      <c r="G8" s="13" t="s">
        <v>25</v>
      </c>
      <c r="H8" s="13"/>
      <c r="I8" s="13"/>
      <c r="J8" s="13" t="s">
        <v>24</v>
      </c>
      <c r="K8" s="13" t="s">
        <v>25</v>
      </c>
      <c r="L8" s="13"/>
      <c r="M8" s="13"/>
      <c r="N8" s="13" t="s">
        <v>20</v>
      </c>
      <c r="O8" s="13" t="s">
        <v>52</v>
      </c>
      <c r="Q8" s="8" t="s">
        <v>22</v>
      </c>
    </row>
    <row r="9" spans="1:18" ht="15.75" customHeight="1" x14ac:dyDescent="0.2">
      <c r="A9" s="21">
        <v>1</v>
      </c>
      <c r="B9" s="61" t="e">
        <f>VLOOKUP($R$3,Info,5,FALSE)</f>
        <v>#N/A</v>
      </c>
      <c r="C9" s="62"/>
      <c r="D9" s="63"/>
      <c r="E9" s="19"/>
      <c r="F9" s="20">
        <f>SUM(E22,M22)</f>
        <v>0</v>
      </c>
      <c r="G9" s="20">
        <f>SUM(H22,P22)</f>
        <v>0</v>
      </c>
      <c r="H9" s="20"/>
      <c r="I9" s="20"/>
      <c r="J9" s="20">
        <f>SUM(F22,N22)</f>
        <v>0</v>
      </c>
      <c r="K9" s="20">
        <f>SUM(G22,O22)</f>
        <v>0</v>
      </c>
      <c r="L9" s="20"/>
      <c r="M9" s="20"/>
      <c r="N9" s="22" t="e">
        <f>J9/(J9+K9)</f>
        <v>#DIV/0!</v>
      </c>
      <c r="O9" s="20">
        <f>SUM(F23,N23)</f>
        <v>0</v>
      </c>
      <c r="Q9" s="19"/>
    </row>
    <row r="10" spans="1:18" ht="15.75" customHeight="1" x14ac:dyDescent="0.2">
      <c r="A10" s="21">
        <v>2</v>
      </c>
      <c r="B10" s="61" t="e">
        <f>VLOOKUP($R$3,Info,6,FALSE)</f>
        <v>#N/A</v>
      </c>
      <c r="C10" s="62"/>
      <c r="D10" s="63"/>
      <c r="E10" s="19"/>
      <c r="F10" s="20">
        <f>SUM(I22,P22)</f>
        <v>0</v>
      </c>
      <c r="G10" s="20">
        <f>SUM(L22,M22)</f>
        <v>0</v>
      </c>
      <c r="H10" s="20"/>
      <c r="I10" s="20"/>
      <c r="J10" s="20">
        <f>SUM(J22,O22)</f>
        <v>0</v>
      </c>
      <c r="K10" s="20">
        <f>SUM(K22,N22)</f>
        <v>0</v>
      </c>
      <c r="L10" s="20"/>
      <c r="M10" s="20"/>
      <c r="N10" s="22" t="e">
        <f>J10/(J10+K10)</f>
        <v>#DIV/0!</v>
      </c>
      <c r="O10" s="20">
        <f>SUM(J23,O23)</f>
        <v>0</v>
      </c>
      <c r="Q10" s="19"/>
    </row>
    <row r="11" spans="1:18" ht="15.75" customHeight="1" x14ac:dyDescent="0.2">
      <c r="A11" s="21">
        <v>3</v>
      </c>
      <c r="B11" s="61" t="e">
        <f>VLOOKUP($R$3,Info,7,FALSE)</f>
        <v>#N/A</v>
      </c>
      <c r="C11" s="62"/>
      <c r="D11" s="63"/>
      <c r="E11" s="19"/>
      <c r="F11" s="20">
        <f>SUM(H22,L22)</f>
        <v>0</v>
      </c>
      <c r="G11" s="20">
        <f>SUM(E22,I22)</f>
        <v>0</v>
      </c>
      <c r="H11" s="20"/>
      <c r="I11" s="20"/>
      <c r="J11" s="20">
        <f>SUM(G22,K22)</f>
        <v>0</v>
      </c>
      <c r="K11" s="20">
        <f>SUM(F22,J22)</f>
        <v>0</v>
      </c>
      <c r="L11" s="20"/>
      <c r="M11" s="20"/>
      <c r="N11" s="22" t="e">
        <f>J11/(J11+K11)</f>
        <v>#DIV/0!</v>
      </c>
      <c r="O11" s="20">
        <f>SUM(G23,K23)</f>
        <v>0</v>
      </c>
      <c r="Q11" s="19"/>
    </row>
    <row r="15" spans="1:18" x14ac:dyDescent="0.2">
      <c r="F15" s="5" t="s">
        <v>53</v>
      </c>
      <c r="G15" s="6"/>
      <c r="H15" s="7"/>
      <c r="I15" s="7"/>
      <c r="J15" s="5" t="s">
        <v>54</v>
      </c>
      <c r="K15" s="6"/>
      <c r="L15" s="7"/>
      <c r="M15" s="7"/>
      <c r="N15" s="5" t="s">
        <v>55</v>
      </c>
      <c r="O15" s="6"/>
    </row>
    <row r="16" spans="1:18" x14ac:dyDescent="0.2">
      <c r="F16" s="8">
        <v>1</v>
      </c>
      <c r="G16" s="8">
        <v>3</v>
      </c>
      <c r="H16" s="8"/>
      <c r="I16" s="8"/>
      <c r="J16" s="8">
        <v>2</v>
      </c>
      <c r="K16" s="8">
        <v>3</v>
      </c>
      <c r="L16" s="8"/>
      <c r="M16" s="8"/>
      <c r="N16" s="8">
        <v>1</v>
      </c>
      <c r="O16" s="8">
        <v>2</v>
      </c>
    </row>
    <row r="17" spans="4:16" x14ac:dyDescent="0.2">
      <c r="D17" s="10" t="s">
        <v>56</v>
      </c>
      <c r="E17" s="21">
        <f t="shared" ref="E17:E22" si="0">IF(F17&gt;G17,1,0)</f>
        <v>0</v>
      </c>
      <c r="F17" s="20"/>
      <c r="G17" s="20"/>
      <c r="H17" s="20">
        <f t="shared" ref="H17:H22" si="1">IF(G17&gt;F17,1,0)</f>
        <v>0</v>
      </c>
      <c r="I17" s="20">
        <f t="shared" ref="I17:I22" si="2">IF(J17&gt;K17,1,0)</f>
        <v>0</v>
      </c>
      <c r="J17" s="20"/>
      <c r="K17" s="20"/>
      <c r="L17" s="20">
        <f t="shared" ref="L17:L22" si="3">IF(K17&gt;J17,1,0)</f>
        <v>0</v>
      </c>
      <c r="M17" s="20">
        <f t="shared" ref="M17:M22" si="4">IF(N17&gt;O17,1,0)</f>
        <v>0</v>
      </c>
      <c r="N17" s="20"/>
      <c r="O17" s="20"/>
      <c r="P17">
        <f t="shared" ref="P17:P22" si="5">IF(O17&gt;N17,1,0)</f>
        <v>0</v>
      </c>
    </row>
    <row r="18" spans="4:16" x14ac:dyDescent="0.2">
      <c r="D18" s="10" t="s">
        <v>41</v>
      </c>
      <c r="E18" s="21">
        <f t="shared" si="0"/>
        <v>0</v>
      </c>
      <c r="F18" s="20"/>
      <c r="G18" s="20"/>
      <c r="H18" s="20">
        <f t="shared" si="1"/>
        <v>0</v>
      </c>
      <c r="I18" s="20">
        <f t="shared" si="2"/>
        <v>0</v>
      </c>
      <c r="J18" s="20"/>
      <c r="K18" s="20"/>
      <c r="L18" s="20">
        <f t="shared" si="3"/>
        <v>0</v>
      </c>
      <c r="M18" s="20">
        <f t="shared" si="4"/>
        <v>0</v>
      </c>
      <c r="N18" s="20"/>
      <c r="O18" s="20"/>
      <c r="P18">
        <f t="shared" si="5"/>
        <v>0</v>
      </c>
    </row>
    <row r="19" spans="4:16" x14ac:dyDescent="0.2">
      <c r="D19" s="10" t="s">
        <v>42</v>
      </c>
      <c r="E19" s="21">
        <f t="shared" si="0"/>
        <v>0</v>
      </c>
      <c r="F19" s="20"/>
      <c r="G19" s="20"/>
      <c r="H19" s="20">
        <f t="shared" si="1"/>
        <v>0</v>
      </c>
      <c r="I19" s="20">
        <f t="shared" si="2"/>
        <v>0</v>
      </c>
      <c r="J19" s="20"/>
      <c r="K19" s="20"/>
      <c r="L19" s="20">
        <f t="shared" si="3"/>
        <v>0</v>
      </c>
      <c r="M19" s="20">
        <f t="shared" si="4"/>
        <v>0</v>
      </c>
      <c r="N19" s="20"/>
      <c r="O19" s="20"/>
      <c r="P19">
        <f t="shared" si="5"/>
        <v>0</v>
      </c>
    </row>
    <row r="20" spans="4:16" x14ac:dyDescent="0.2">
      <c r="D20" s="10" t="s">
        <v>43</v>
      </c>
      <c r="E20" s="21">
        <f t="shared" si="0"/>
        <v>0</v>
      </c>
      <c r="F20" s="20"/>
      <c r="G20" s="20"/>
      <c r="H20" s="20">
        <f t="shared" si="1"/>
        <v>0</v>
      </c>
      <c r="I20" s="20">
        <f t="shared" si="2"/>
        <v>0</v>
      </c>
      <c r="J20" s="20"/>
      <c r="K20" s="20"/>
      <c r="L20" s="20">
        <f t="shared" si="3"/>
        <v>0</v>
      </c>
      <c r="M20" s="20">
        <f t="shared" si="4"/>
        <v>0</v>
      </c>
      <c r="N20" s="20"/>
      <c r="O20" s="20"/>
      <c r="P20">
        <f t="shared" si="5"/>
        <v>0</v>
      </c>
    </row>
    <row r="21" spans="4:16" x14ac:dyDescent="0.2">
      <c r="D21" s="10" t="s">
        <v>44</v>
      </c>
      <c r="E21" s="21">
        <f t="shared" si="0"/>
        <v>0</v>
      </c>
      <c r="F21" s="20"/>
      <c r="G21" s="20"/>
      <c r="H21" s="20">
        <f t="shared" si="1"/>
        <v>0</v>
      </c>
      <c r="I21" s="20">
        <f t="shared" si="2"/>
        <v>0</v>
      </c>
      <c r="J21" s="20"/>
      <c r="K21" s="20"/>
      <c r="L21" s="20">
        <f t="shared" si="3"/>
        <v>0</v>
      </c>
      <c r="M21" s="20">
        <f t="shared" si="4"/>
        <v>0</v>
      </c>
      <c r="N21" s="20"/>
      <c r="O21" s="20"/>
      <c r="P21">
        <f t="shared" si="5"/>
        <v>0</v>
      </c>
    </row>
    <row r="22" spans="4:16" x14ac:dyDescent="0.2">
      <c r="D22" s="10" t="s">
        <v>45</v>
      </c>
      <c r="E22" s="21">
        <f t="shared" si="0"/>
        <v>0</v>
      </c>
      <c r="F22" s="20">
        <f>SUM(E17:E21)</f>
        <v>0</v>
      </c>
      <c r="G22" s="20">
        <f>SUM(H17:H21)</f>
        <v>0</v>
      </c>
      <c r="H22" s="20">
        <f t="shared" si="1"/>
        <v>0</v>
      </c>
      <c r="I22" s="20">
        <f t="shared" si="2"/>
        <v>0</v>
      </c>
      <c r="J22" s="20">
        <f>SUM(I17:I21)</f>
        <v>0</v>
      </c>
      <c r="K22" s="20">
        <f>SUM(L17:L21)</f>
        <v>0</v>
      </c>
      <c r="L22" s="20">
        <f t="shared" si="3"/>
        <v>0</v>
      </c>
      <c r="M22" s="20">
        <f t="shared" si="4"/>
        <v>0</v>
      </c>
      <c r="N22" s="20">
        <f>SUM(M17:M21)</f>
        <v>0</v>
      </c>
      <c r="O22" s="20">
        <f>SUM(P17:P21)</f>
        <v>0</v>
      </c>
      <c r="P22">
        <f t="shared" si="5"/>
        <v>0</v>
      </c>
    </row>
    <row r="23" spans="4:16" x14ac:dyDescent="0.2">
      <c r="D23" s="10" t="s">
        <v>46</v>
      </c>
      <c r="E23" s="21"/>
      <c r="F23" s="20">
        <f>SUM(F17:F21)-SUM(G17:G21)</f>
        <v>0</v>
      </c>
      <c r="G23" s="20">
        <f>SUM(G17:G21)-SUM(F17:F21)</f>
        <v>0</v>
      </c>
      <c r="H23" s="20"/>
      <c r="I23" s="20"/>
      <c r="J23" s="20">
        <f>SUM(J17:J21)-SUM(K17:K21)</f>
        <v>0</v>
      </c>
      <c r="K23" s="20">
        <f>SUM(K17:K21)-SUM(J17:J21)</f>
        <v>0</v>
      </c>
      <c r="L23" s="20"/>
      <c r="M23" s="20"/>
      <c r="N23" s="20">
        <f>SUM(N17:N21)-SUM(O17:O21)</f>
        <v>0</v>
      </c>
      <c r="O23" s="20">
        <f>SUM(O17:O21)-SUM(N17:N21)</f>
        <v>0</v>
      </c>
    </row>
    <row r="24" spans="4:16" x14ac:dyDescent="0.2">
      <c r="F24" s="10" t="s">
        <v>47</v>
      </c>
      <c r="G24" s="12"/>
      <c r="H24" s="7"/>
      <c r="I24" s="7"/>
      <c r="J24" s="10" t="s">
        <v>48</v>
      </c>
      <c r="K24" s="12"/>
      <c r="L24" s="7"/>
      <c r="M24" s="7"/>
      <c r="N24" s="10" t="s">
        <v>49</v>
      </c>
      <c r="O24" s="12"/>
    </row>
  </sheetData>
  <mergeCells count="4">
    <mergeCell ref="B11:D11"/>
    <mergeCell ref="I3:J3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AB50"/>
  <sheetViews>
    <sheetView showZeros="0" topLeftCell="A9" zoomScaleNormal="100" workbookViewId="0">
      <selection activeCell="AD17" sqref="AD17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4" width="8.85546875" customWidth="1"/>
    <col min="5" max="5" width="9.140625" hidden="1" customWidth="1"/>
    <col min="6" max="7" width="6.7109375" customWidth="1"/>
    <col min="8" max="9" width="9.140625" hidden="1" customWidth="1"/>
    <col min="10" max="10" width="6.7109375" customWidth="1"/>
    <col min="11" max="11" width="7.28515625" customWidth="1"/>
    <col min="12" max="12" width="9.140625" hidden="1" customWidth="1"/>
    <col min="13" max="13" width="5.8554687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6" width="6.7109375" customWidth="1"/>
    <col min="27" max="27" width="6.5703125" customWidth="1"/>
    <col min="28" max="28" width="9.140625" hidden="1" customWidth="1"/>
  </cols>
  <sheetData>
    <row r="1" spans="1:27" ht="23.25" x14ac:dyDescent="0.35">
      <c r="B1" s="24" t="str">
        <f>Info!$A$1</f>
        <v>Tournament Name Goes Here</v>
      </c>
    </row>
    <row r="2" spans="1:27" ht="15.75" x14ac:dyDescent="0.25">
      <c r="B2" t="s">
        <v>16</v>
      </c>
      <c r="C2" s="23" t="str">
        <f>Info!$A$2</f>
        <v>Date 1</v>
      </c>
      <c r="O2" s="3" t="s">
        <v>15</v>
      </c>
      <c r="R2" s="56" t="str">
        <f>VLOOKUP($R$3,Info,2,FALSE)</f>
        <v>Pool A</v>
      </c>
      <c r="S2" s="57"/>
    </row>
    <row r="3" spans="1:27" ht="15.75" x14ac:dyDescent="0.25">
      <c r="B3" t="s">
        <v>17</v>
      </c>
      <c r="C3" s="4" t="str">
        <f>VLOOKUP($R$3,Info,3,FALSE)</f>
        <v>Age/Division</v>
      </c>
      <c r="D3" s="4"/>
      <c r="O3" s="3"/>
      <c r="R3" s="2">
        <v>1</v>
      </c>
    </row>
    <row r="4" spans="1:27" x14ac:dyDescent="0.2">
      <c r="O4" t="s">
        <v>99</v>
      </c>
      <c r="R4" s="43" t="str">
        <f>Info!$A$20</f>
        <v>1, 2 &amp; 3</v>
      </c>
    </row>
    <row r="7" spans="1:27" x14ac:dyDescent="0.2">
      <c r="F7" s="5" t="s">
        <v>19</v>
      </c>
      <c r="G7" s="6"/>
      <c r="H7" s="7"/>
      <c r="I7" s="7"/>
      <c r="J7" s="5" t="s">
        <v>101</v>
      </c>
      <c r="K7" s="6"/>
      <c r="L7" s="7"/>
      <c r="M7" s="7"/>
      <c r="N7" s="8" t="s">
        <v>107</v>
      </c>
      <c r="O7" s="8" t="s">
        <v>21</v>
      </c>
      <c r="P7" s="9"/>
      <c r="Q7" s="9"/>
      <c r="R7" s="8" t="s">
        <v>22</v>
      </c>
    </row>
    <row r="8" spans="1:27" x14ac:dyDescent="0.2">
      <c r="B8" s="25" t="s">
        <v>23</v>
      </c>
      <c r="C8" s="11"/>
      <c r="D8" s="12"/>
      <c r="F8" s="13" t="s">
        <v>24</v>
      </c>
      <c r="G8" s="13" t="s">
        <v>25</v>
      </c>
      <c r="H8" s="14"/>
      <c r="I8" s="14"/>
      <c r="J8" s="13" t="s">
        <v>24</v>
      </c>
      <c r="K8" s="13" t="s">
        <v>25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61" t="str">
        <f>VLOOKUP($R$3,Info,5,FALSE)</f>
        <v>Seed #1</v>
      </c>
      <c r="C9" s="62"/>
      <c r="D9" s="63"/>
      <c r="F9" s="20">
        <f>SUM(E25,Q25,E37,Q37,E49)</f>
        <v>0</v>
      </c>
      <c r="G9" s="20">
        <f>SUM(H25,T25,H37,T37,H49)</f>
        <v>0</v>
      </c>
      <c r="H9" s="20"/>
      <c r="I9" s="20"/>
      <c r="J9" s="20">
        <f>SUM(F24,R24,F36, R36,F48)</f>
        <v>0</v>
      </c>
      <c r="K9" s="20">
        <f>SUM(G24,S24,G36,S36,G48)</f>
        <v>0</v>
      </c>
      <c r="L9" s="20"/>
      <c r="M9" s="20"/>
      <c r="N9" s="29" t="str">
        <f>IFERROR(J9/(J9+K9),"")</f>
        <v/>
      </c>
      <c r="O9" s="20">
        <f>SUM(F25,R25,F37,R37,F49)</f>
        <v>0</v>
      </c>
      <c r="P9" s="20"/>
      <c r="Q9" s="20"/>
      <c r="R9" s="20"/>
      <c r="V9" t="s">
        <v>38</v>
      </c>
    </row>
    <row r="10" spans="1:27" ht="18" customHeight="1" x14ac:dyDescent="0.2">
      <c r="A10">
        <v>2</v>
      </c>
      <c r="B10" s="61" t="str">
        <f>VLOOKUP($R$3,Info,6,FALSE)</f>
        <v>Seed #4</v>
      </c>
      <c r="C10" s="62"/>
      <c r="D10" s="63"/>
      <c r="F10" s="20">
        <f>SUM(I25,U25,M37,U37,L49)</f>
        <v>0</v>
      </c>
      <c r="G10" s="20">
        <f>SUM(L25,X25,P37,X37,E49)</f>
        <v>0</v>
      </c>
      <c r="H10" s="20"/>
      <c r="I10" s="20"/>
      <c r="J10" s="20">
        <f>SUM(J24,V24,N36,V36,G48)</f>
        <v>0</v>
      </c>
      <c r="K10" s="20">
        <f>SUM(K24,W24,O36,W36,F48)</f>
        <v>0</v>
      </c>
      <c r="L10" s="20"/>
      <c r="M10" s="20"/>
      <c r="N10" s="29" t="str">
        <f t="shared" ref="N10:N14" si="0">IFERROR(J10/(J10+K10),"")</f>
        <v/>
      </c>
      <c r="O10" s="20">
        <f>SUM(J25,V25,N37,V37,G49)</f>
        <v>0</v>
      </c>
      <c r="P10" s="20"/>
      <c r="Q10" s="20"/>
      <c r="R10" s="20"/>
    </row>
    <row r="11" spans="1:27" ht="18" customHeight="1" x14ac:dyDescent="0.2">
      <c r="A11">
        <v>3</v>
      </c>
      <c r="B11" s="61" t="str">
        <f>VLOOKUP($R$3,Info,7,FALSE)</f>
        <v>Seed #5</v>
      </c>
      <c r="C11" s="62"/>
      <c r="D11" s="63"/>
      <c r="F11" s="20">
        <f>SUM(M25,Y25,H37,X37,I49)</f>
        <v>0</v>
      </c>
      <c r="G11" s="20">
        <f>SUM(P25,AB25,E37,U37,L49)</f>
        <v>0</v>
      </c>
      <c r="H11" s="20"/>
      <c r="I11" s="20"/>
      <c r="J11" s="20">
        <f>SUM(N24,Z24,G36,W36,J48)</f>
        <v>0</v>
      </c>
      <c r="K11" s="20">
        <f>SUM(O24,AA24,F36,V36,K48)</f>
        <v>0</v>
      </c>
      <c r="L11" s="20"/>
      <c r="M11" s="20"/>
      <c r="N11" s="29" t="str">
        <f t="shared" si="0"/>
        <v/>
      </c>
      <c r="O11" s="20">
        <f>SUM(N25,Z25,G37,W37,J49)</f>
        <v>0</v>
      </c>
      <c r="P11" s="20"/>
      <c r="Q11" s="20"/>
      <c r="R11" s="20"/>
    </row>
    <row r="12" spans="1:27" ht="18" customHeight="1" x14ac:dyDescent="0.2">
      <c r="A12">
        <v>4</v>
      </c>
      <c r="B12" s="61" t="str">
        <f>VLOOKUP($R$3,Info,8,FALSE)</f>
        <v>Seed #8</v>
      </c>
      <c r="C12" s="62"/>
      <c r="D12" s="63"/>
      <c r="F12" s="20">
        <f>SUM(L25,T25,I37,Y37,L49)</f>
        <v>0</v>
      </c>
      <c r="G12" s="20">
        <f>SUM(I25,Q25,L37,AB37,I49)</f>
        <v>0</v>
      </c>
      <c r="H12" s="20"/>
      <c r="I12" s="20"/>
      <c r="J12" s="20">
        <f>SUM(K24,S24,J36,Z36,K48)</f>
        <v>0</v>
      </c>
      <c r="K12" s="20">
        <f>SUM(J24,R24,K36,AA36,J48)</f>
        <v>0</v>
      </c>
      <c r="L12" s="20"/>
      <c r="M12" s="20"/>
      <c r="N12" s="29" t="str">
        <f t="shared" si="0"/>
        <v/>
      </c>
      <c r="O12" s="20">
        <f>SUM(K25,S25,K37,Z37,K49)</f>
        <v>0</v>
      </c>
      <c r="P12" s="20"/>
      <c r="Q12" s="20"/>
      <c r="R12" s="20"/>
    </row>
    <row r="13" spans="1:27" ht="18" customHeight="1" x14ac:dyDescent="0.2">
      <c r="A13">
        <v>5</v>
      </c>
      <c r="B13" s="61" t="str">
        <f>VLOOKUP($R$3,Info,9,FALSE)</f>
        <v>Seed #9</v>
      </c>
      <c r="C13" s="62"/>
      <c r="D13" s="63"/>
      <c r="F13" s="20">
        <f>SUM(P25,X25,L37,T37,M49)</f>
        <v>0</v>
      </c>
      <c r="G13" s="20">
        <f>SUM(M25,U25,I37,Q37,P49)</f>
        <v>0</v>
      </c>
      <c r="H13" s="20"/>
      <c r="I13" s="20"/>
      <c r="J13" s="20">
        <f>SUM(O24,W24,K36,S36,N48)</f>
        <v>0</v>
      </c>
      <c r="K13" s="20">
        <f>SUM(N24,V24,J36,R36,O48)</f>
        <v>0</v>
      </c>
      <c r="L13" s="20"/>
      <c r="M13" s="20"/>
      <c r="N13" s="29" t="str">
        <f t="shared" si="0"/>
        <v/>
      </c>
      <c r="O13" s="20">
        <f>SUM(O25,W25,J37,S37,N49)</f>
        <v>0</v>
      </c>
      <c r="P13" s="20"/>
      <c r="Q13" s="20"/>
      <c r="R13" s="20"/>
    </row>
    <row r="14" spans="1:27" ht="18" customHeight="1" x14ac:dyDescent="0.2">
      <c r="A14">
        <v>6</v>
      </c>
      <c r="B14" s="61" t="str">
        <f>VLOOKUP($R$3,Info,10,FALSE)</f>
        <v>Seed #12</v>
      </c>
      <c r="C14" s="62"/>
      <c r="D14" s="63"/>
      <c r="F14" s="20">
        <f>SUM(H25,AB25,P37,AB37,P49)</f>
        <v>0</v>
      </c>
      <c r="G14" s="20">
        <f>SUM(E25,Y25,M37,Y37,M49)</f>
        <v>0</v>
      </c>
      <c r="H14" s="20"/>
      <c r="I14" s="20"/>
      <c r="J14" s="20">
        <f>SUM(G24,AA24,O36,AA36,O48)</f>
        <v>0</v>
      </c>
      <c r="K14" s="20">
        <f>SUM(F24,Z24,N36,Z36,N48)</f>
        <v>0</v>
      </c>
      <c r="L14" s="20"/>
      <c r="M14" s="20"/>
      <c r="N14" s="29" t="str">
        <f t="shared" si="0"/>
        <v/>
      </c>
      <c r="O14" s="20">
        <f>SUM(G25,AA25,O37,AA37,O49)</f>
        <v>0</v>
      </c>
      <c r="P14" s="20"/>
      <c r="Q14" s="20"/>
      <c r="R14" s="20"/>
    </row>
    <row r="15" spans="1:27" ht="9" customHeight="1" thickBot="1" x14ac:dyDescent="0.25">
      <c r="C15" s="4"/>
      <c r="D15" s="4"/>
      <c r="F15" s="2"/>
      <c r="G15" s="2"/>
      <c r="H15" s="2"/>
      <c r="I15" s="2"/>
      <c r="J15" s="2"/>
      <c r="K15" s="2"/>
      <c r="L15" s="2"/>
      <c r="M15" s="2"/>
      <c r="N15" s="50"/>
      <c r="O15" s="2"/>
      <c r="P15" s="2"/>
      <c r="Q15" s="2"/>
      <c r="R15" s="2"/>
    </row>
    <row r="16" spans="1:27" ht="13.5" thickTop="1" x14ac:dyDescent="0.2">
      <c r="F16" s="58" t="s">
        <v>129</v>
      </c>
      <c r="G16" s="59"/>
      <c r="H16" s="59"/>
      <c r="I16" s="59"/>
      <c r="J16" s="59"/>
      <c r="K16" s="59"/>
      <c r="L16" s="59"/>
      <c r="M16" s="59"/>
      <c r="N16" s="59"/>
      <c r="O16" s="60"/>
      <c r="P16" s="41"/>
      <c r="Q16" s="41"/>
      <c r="R16" s="59" t="s">
        <v>126</v>
      </c>
      <c r="S16" s="59"/>
      <c r="T16" s="59"/>
      <c r="U16" s="59"/>
      <c r="V16" s="59"/>
      <c r="W16" s="59"/>
      <c r="X16" s="59"/>
      <c r="Y16" s="59"/>
      <c r="Z16" s="59"/>
      <c r="AA16" s="60"/>
    </row>
    <row r="17" spans="4:28" ht="18" customHeight="1" x14ac:dyDescent="0.2">
      <c r="F17" s="51" t="s">
        <v>132</v>
      </c>
      <c r="G17" s="6"/>
      <c r="H17" s="7"/>
      <c r="I17" s="7"/>
      <c r="J17" s="51" t="s">
        <v>147</v>
      </c>
      <c r="K17" s="6"/>
      <c r="L17" s="7"/>
      <c r="M17" s="7"/>
      <c r="N17" s="51" t="s">
        <v>152</v>
      </c>
      <c r="O17" s="6"/>
      <c r="P17" s="7"/>
      <c r="Q17" s="7"/>
      <c r="R17" s="5" t="s">
        <v>133</v>
      </c>
      <c r="S17" s="6"/>
      <c r="T17" s="7"/>
      <c r="U17" s="7"/>
      <c r="V17" s="5" t="s">
        <v>148</v>
      </c>
      <c r="W17" s="6"/>
      <c r="X17" s="7"/>
      <c r="Y17" s="7"/>
      <c r="Z17" s="5" t="s">
        <v>153</v>
      </c>
      <c r="AA17" s="6"/>
    </row>
    <row r="18" spans="4:28" ht="18" customHeight="1" x14ac:dyDescent="0.2">
      <c r="F18" s="8">
        <v>1</v>
      </c>
      <c r="G18" s="8">
        <v>6</v>
      </c>
      <c r="H18" s="9"/>
      <c r="I18" s="9"/>
      <c r="J18" s="8">
        <v>2</v>
      </c>
      <c r="K18" s="8">
        <v>4</v>
      </c>
      <c r="L18" s="9"/>
      <c r="M18" s="9"/>
      <c r="N18" s="8">
        <v>3</v>
      </c>
      <c r="O18" s="8">
        <v>5</v>
      </c>
      <c r="P18" s="9"/>
      <c r="Q18" s="9"/>
      <c r="R18" s="8">
        <v>1</v>
      </c>
      <c r="S18" s="8">
        <v>4</v>
      </c>
      <c r="T18" s="9"/>
      <c r="U18" s="9"/>
      <c r="V18" s="8">
        <v>2</v>
      </c>
      <c r="W18" s="8">
        <v>5</v>
      </c>
      <c r="X18" s="9"/>
      <c r="Y18" s="9"/>
      <c r="Z18" s="8">
        <v>3</v>
      </c>
      <c r="AA18" s="8">
        <v>6</v>
      </c>
    </row>
    <row r="19" spans="4:28" ht="18" customHeight="1" x14ac:dyDescent="0.2">
      <c r="D19" s="9" t="s">
        <v>102</v>
      </c>
      <c r="E19">
        <f>IF(F19&gt;G19,1,0)</f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>
        <f>IF(AA19&gt;Z19,1,0)</f>
        <v>0</v>
      </c>
    </row>
    <row r="20" spans="4:28" ht="18" customHeight="1" x14ac:dyDescent="0.2">
      <c r="D20" s="9" t="s">
        <v>103</v>
      </c>
      <c r="E20">
        <f>IF(F20&gt;G20,1,0)</f>
        <v>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>
        <f>IF(AA20&gt;Z20,1,0)</f>
        <v>0</v>
      </c>
    </row>
    <row r="21" spans="4:28" ht="18" customHeight="1" x14ac:dyDescent="0.2">
      <c r="D21" s="9" t="s">
        <v>104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9" t="s">
        <v>105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hidden="1" customHeight="1" x14ac:dyDescent="0.2">
      <c r="D23" s="9" t="s">
        <v>106</v>
      </c>
      <c r="E23">
        <f>IF(F23&gt;G23,1,0)</f>
        <v>0</v>
      </c>
      <c r="F23" s="20"/>
      <c r="G23" s="20"/>
      <c r="H23" s="20">
        <f>IF(G23&gt;F23,1,0)</f>
        <v>0</v>
      </c>
      <c r="I23" s="20">
        <f>IF(J23&gt;K23,1,0)</f>
        <v>0</v>
      </c>
      <c r="J23" s="20"/>
      <c r="K23" s="20"/>
      <c r="L23" s="20">
        <f>IF(K23&gt;J23,1,0)</f>
        <v>0</v>
      </c>
      <c r="M23" s="20">
        <f>IF(N23&gt;O23,1,0)</f>
        <v>0</v>
      </c>
      <c r="N23" s="20"/>
      <c r="O23" s="20"/>
      <c r="P23" s="20">
        <f>IF(O23&gt;N23,1,0)</f>
        <v>0</v>
      </c>
      <c r="Q23" s="20">
        <f>IF(R23&gt;S23,1,0)</f>
        <v>0</v>
      </c>
      <c r="R23" s="20"/>
      <c r="S23" s="20"/>
      <c r="T23" s="20">
        <f>IF(S23&gt;R23,1,0)</f>
        <v>0</v>
      </c>
      <c r="U23" s="20">
        <f>IF(V23&gt;W23,1,0)</f>
        <v>0</v>
      </c>
      <c r="V23" s="20"/>
      <c r="W23" s="20"/>
      <c r="X23" s="20">
        <f>IF(W23&gt;V23,1,0)</f>
        <v>0</v>
      </c>
      <c r="Y23" s="20">
        <f>IF(Z23&gt;AA23,1,0)</f>
        <v>0</v>
      </c>
      <c r="Z23" s="20"/>
      <c r="AA23" s="20"/>
      <c r="AB23">
        <f>IF(AA23&gt;Z23,1,0)</f>
        <v>0</v>
      </c>
    </row>
    <row r="24" spans="4:28" x14ac:dyDescent="0.2">
      <c r="D24" s="9" t="s">
        <v>108</v>
      </c>
      <c r="F24" s="20">
        <f>SUM(E19:E23)</f>
        <v>0</v>
      </c>
      <c r="G24" s="20">
        <f>SUM(H19:H23)</f>
        <v>0</v>
      </c>
      <c r="H24" s="20"/>
      <c r="I24" s="20"/>
      <c r="J24" s="20">
        <f>SUM(I19:I23)</f>
        <v>0</v>
      </c>
      <c r="K24" s="20">
        <f>SUM(L19:L23)</f>
        <v>0</v>
      </c>
      <c r="L24" s="20"/>
      <c r="M24" s="20"/>
      <c r="N24" s="20">
        <f>SUM(M19:M23)</f>
        <v>0</v>
      </c>
      <c r="O24" s="20">
        <f>SUM(P19:P23)</f>
        <v>0</v>
      </c>
      <c r="P24" s="20"/>
      <c r="Q24" s="20"/>
      <c r="R24" s="20">
        <f>SUM(Q19:Q23)</f>
        <v>0</v>
      </c>
      <c r="S24" s="20">
        <f>SUM(T19:T23)</f>
        <v>0</v>
      </c>
      <c r="T24" s="20"/>
      <c r="U24" s="20"/>
      <c r="V24" s="20">
        <f>SUM(U19:U23)</f>
        <v>0</v>
      </c>
      <c r="W24" s="20">
        <f>SUM(X19:X23)</f>
        <v>0</v>
      </c>
      <c r="X24" s="20"/>
      <c r="Y24" s="20"/>
      <c r="Z24" s="20">
        <f>SUM(Y19:Y23)</f>
        <v>0</v>
      </c>
      <c r="AA24" s="20">
        <f>SUM(AB19:AB23)</f>
        <v>0</v>
      </c>
    </row>
    <row r="25" spans="4:28" x14ac:dyDescent="0.2">
      <c r="D25" s="9" t="s">
        <v>32</v>
      </c>
      <c r="E25">
        <f>IF(F24&gt;G24,1,0)</f>
        <v>0</v>
      </c>
      <c r="F25" s="20">
        <f>SUM(F19:F23)-SUM(G19:G23)</f>
        <v>0</v>
      </c>
      <c r="G25" s="20">
        <f>SUM(G19:G23)-SUM(F19:F23)</f>
        <v>0</v>
      </c>
      <c r="H25" s="20">
        <f>IF(G24&gt;F24,1,0)</f>
        <v>0</v>
      </c>
      <c r="I25" s="20">
        <f>IF(J24&gt;K24,1,0)</f>
        <v>0</v>
      </c>
      <c r="J25" s="20">
        <f>SUM(J19:J23)-SUM(K19:K23)</f>
        <v>0</v>
      </c>
      <c r="K25" s="20">
        <f>SUM(K19:K23)-SUM(J19:J23)</f>
        <v>0</v>
      </c>
      <c r="L25" s="20">
        <f>IF(K24&gt;J24,1,0)</f>
        <v>0</v>
      </c>
      <c r="M25" s="20">
        <f>IF(N24&gt;O24,1,0)</f>
        <v>0</v>
      </c>
      <c r="N25" s="20">
        <f>SUM(N19:N23)-SUM(O19:O23)</f>
        <v>0</v>
      </c>
      <c r="O25" s="20">
        <f>SUM(O19:O23)-SUM(N19:N23)</f>
        <v>0</v>
      </c>
      <c r="P25" s="20">
        <f>IF(O24&gt;N24,1,0)</f>
        <v>0</v>
      </c>
      <c r="Q25" s="20">
        <f>IF(R24&gt;S24,1,0)</f>
        <v>0</v>
      </c>
      <c r="R25" s="20">
        <f>SUM(R19:R23)-SUM(S19:S23)</f>
        <v>0</v>
      </c>
      <c r="S25" s="20">
        <f>SUM(S19:S23)-SUM(R19:R23)</f>
        <v>0</v>
      </c>
      <c r="T25" s="20">
        <f>IF(S24&gt;R24,1,0)</f>
        <v>0</v>
      </c>
      <c r="U25" s="20">
        <f>IF(V24&gt;W24,1,0)</f>
        <v>0</v>
      </c>
      <c r="V25" s="20">
        <f>SUM(V19:V23)-SUM(W19:W23)</f>
        <v>0</v>
      </c>
      <c r="W25" s="20">
        <f>SUM(W19:W23)-SUM(V19:V23)</f>
        <v>0</v>
      </c>
      <c r="X25" s="20">
        <f>IF(W24&gt;V24,1,0)</f>
        <v>0</v>
      </c>
      <c r="Y25" s="20">
        <f>IF(Z24&gt;AA24,1,0)</f>
        <v>0</v>
      </c>
      <c r="Z25" s="20">
        <f>SUM(Z19:Z23)-SUM(AA19:AA23)</f>
        <v>0</v>
      </c>
      <c r="AA25" s="20">
        <f>SUM(AA19:AA23)-SUM(Z19:Z23)</f>
        <v>0</v>
      </c>
      <c r="AB25">
        <f>IF(AA24&gt;Z24,1,0)</f>
        <v>0</v>
      </c>
    </row>
    <row r="26" spans="4:28" x14ac:dyDescent="0.2">
      <c r="F26" s="10" t="s">
        <v>66</v>
      </c>
      <c r="G26" s="12"/>
      <c r="H26" s="7"/>
      <c r="I26" s="7"/>
      <c r="J26" s="10" t="s">
        <v>67</v>
      </c>
      <c r="K26" s="12"/>
      <c r="L26" s="7"/>
      <c r="M26" s="7"/>
      <c r="N26" s="10" t="s">
        <v>68</v>
      </c>
      <c r="O26" s="12"/>
      <c r="P26" s="7"/>
      <c r="Q26" s="7"/>
      <c r="R26" s="10" t="s">
        <v>69</v>
      </c>
      <c r="S26" s="12"/>
      <c r="T26" s="7"/>
      <c r="U26" s="7"/>
      <c r="V26" s="10" t="s">
        <v>70</v>
      </c>
      <c r="W26" s="12"/>
      <c r="X26" s="7"/>
      <c r="Y26" s="7"/>
      <c r="Z26" s="10" t="s">
        <v>68</v>
      </c>
      <c r="AA26" s="12"/>
    </row>
    <row r="27" spans="4:28" ht="13.5" thickBot="1" x14ac:dyDescent="0.25"/>
    <row r="28" spans="4:28" ht="13.5" thickTop="1" x14ac:dyDescent="0.2">
      <c r="F28" s="58" t="s">
        <v>130</v>
      </c>
      <c r="G28" s="59"/>
      <c r="H28" s="59"/>
      <c r="I28" s="59"/>
      <c r="J28" s="59"/>
      <c r="K28" s="59"/>
      <c r="L28" s="59"/>
      <c r="M28" s="59"/>
      <c r="N28" s="59"/>
      <c r="O28" s="60"/>
      <c r="P28" s="41"/>
      <c r="Q28" s="41"/>
      <c r="R28" s="59" t="s">
        <v>127</v>
      </c>
      <c r="S28" s="59"/>
      <c r="T28" s="59"/>
      <c r="U28" s="59"/>
      <c r="V28" s="59"/>
      <c r="W28" s="59"/>
      <c r="X28" s="59"/>
      <c r="Y28" s="59"/>
      <c r="Z28" s="59"/>
      <c r="AA28" s="60"/>
    </row>
    <row r="29" spans="4:28" ht="18" customHeight="1" x14ac:dyDescent="0.2">
      <c r="F29" s="5" t="s">
        <v>134</v>
      </c>
      <c r="G29" s="6"/>
      <c r="H29" s="7"/>
      <c r="I29" s="7"/>
      <c r="J29" s="5" t="s">
        <v>149</v>
      </c>
      <c r="K29" s="6"/>
      <c r="L29" s="7"/>
      <c r="M29" s="7"/>
      <c r="N29" s="5" t="s">
        <v>154</v>
      </c>
      <c r="O29" s="6"/>
      <c r="P29" s="7"/>
      <c r="Q29" s="7"/>
      <c r="R29" s="5" t="s">
        <v>135</v>
      </c>
      <c r="S29" s="6"/>
      <c r="T29" s="7"/>
      <c r="U29" s="7"/>
      <c r="V29" s="5" t="s">
        <v>150</v>
      </c>
      <c r="W29" s="6"/>
      <c r="X29" s="7"/>
      <c r="Y29" s="7"/>
      <c r="Z29" s="5" t="s">
        <v>155</v>
      </c>
      <c r="AA29" s="6"/>
    </row>
    <row r="30" spans="4:28" ht="18" customHeight="1" x14ac:dyDescent="0.2">
      <c r="F30" s="8">
        <v>1</v>
      </c>
      <c r="G30" s="8">
        <v>3</v>
      </c>
      <c r="H30" s="9"/>
      <c r="I30" s="9"/>
      <c r="J30" s="8">
        <v>4</v>
      </c>
      <c r="K30" s="8">
        <v>5</v>
      </c>
      <c r="L30" s="9"/>
      <c r="M30" s="9"/>
      <c r="N30" s="8">
        <v>2</v>
      </c>
      <c r="O30" s="8">
        <v>6</v>
      </c>
      <c r="P30" s="9"/>
      <c r="Q30" s="9"/>
      <c r="R30" s="8">
        <v>1</v>
      </c>
      <c r="S30" s="8">
        <v>5</v>
      </c>
      <c r="T30" s="9"/>
      <c r="U30" s="9"/>
      <c r="V30" s="8">
        <v>2</v>
      </c>
      <c r="W30" s="8">
        <v>3</v>
      </c>
      <c r="X30" s="9"/>
      <c r="Y30" s="9"/>
      <c r="Z30" s="8">
        <v>4</v>
      </c>
      <c r="AA30" s="8">
        <v>6</v>
      </c>
    </row>
    <row r="31" spans="4:28" ht="18" customHeight="1" x14ac:dyDescent="0.2">
      <c r="D31" s="9" t="s">
        <v>102</v>
      </c>
      <c r="E31">
        <f>IF(F31&gt;G31,1,0)</f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>
        <f>IF(AA31&gt;Z31,1,0)</f>
        <v>0</v>
      </c>
    </row>
    <row r="32" spans="4:28" ht="18" customHeight="1" x14ac:dyDescent="0.2">
      <c r="D32" s="9" t="s">
        <v>103</v>
      </c>
      <c r="E32">
        <f>IF(F32&gt;G32,1,0)</f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>
        <f>IF(AA32&gt;Z32,1,0)</f>
        <v>0</v>
      </c>
    </row>
    <row r="33" spans="4:28" ht="18" customHeight="1" x14ac:dyDescent="0.2">
      <c r="D33" s="9" t="s">
        <v>104</v>
      </c>
      <c r="E33">
        <f>IF(F33&gt;G33,1,0)</f>
        <v>0</v>
      </c>
      <c r="F33" s="20"/>
      <c r="G33" s="20"/>
      <c r="H33" s="20">
        <f>IF(G33&gt;F33,1,0)</f>
        <v>0</v>
      </c>
      <c r="I33" s="20">
        <f>IF(J33&gt;K33,1,0)</f>
        <v>0</v>
      </c>
      <c r="J33" s="20"/>
      <c r="K33" s="20"/>
      <c r="L33" s="20">
        <f>IF(K33&gt;J33,1,0)</f>
        <v>0</v>
      </c>
      <c r="M33" s="20">
        <f>IF(N33&gt;O33,1,0)</f>
        <v>0</v>
      </c>
      <c r="N33" s="20"/>
      <c r="O33" s="20"/>
      <c r="P33" s="20">
        <f>IF(O33&gt;N33,1,0)</f>
        <v>0</v>
      </c>
      <c r="Q33" s="20">
        <f>IF(R33&gt;S33,1,0)</f>
        <v>0</v>
      </c>
      <c r="R33" s="20"/>
      <c r="S33" s="20"/>
      <c r="T33" s="20">
        <f>IF(S33&gt;R33,1,0)</f>
        <v>0</v>
      </c>
      <c r="U33" s="20">
        <f>IF(V33&gt;W33,1,0)</f>
        <v>0</v>
      </c>
      <c r="V33" s="20"/>
      <c r="W33" s="20"/>
      <c r="X33" s="20">
        <f>IF(W33&gt;V33,1,0)</f>
        <v>0</v>
      </c>
      <c r="Y33" s="20">
        <f>IF(Z33&gt;AA33,1,0)</f>
        <v>0</v>
      </c>
      <c r="Z33" s="20"/>
      <c r="AA33" s="20"/>
      <c r="AB33">
        <f>IF(AA33&gt;Z33,1,0)</f>
        <v>0</v>
      </c>
    </row>
    <row r="34" spans="4:28" ht="18" hidden="1" customHeight="1" x14ac:dyDescent="0.2">
      <c r="D34" s="9" t="s">
        <v>105</v>
      </c>
      <c r="E34">
        <f>IF(F34&gt;G34,1,0)</f>
        <v>0</v>
      </c>
      <c r="F34" s="20"/>
      <c r="G34" s="20"/>
      <c r="H34" s="20">
        <f>IF(G34&gt;F34,1,0)</f>
        <v>0</v>
      </c>
      <c r="I34" s="20">
        <f>IF(J34&gt;K34,1,0)</f>
        <v>0</v>
      </c>
      <c r="J34" s="20"/>
      <c r="K34" s="20"/>
      <c r="L34" s="20">
        <f>IF(K34&gt;J34,1,0)</f>
        <v>0</v>
      </c>
      <c r="M34" s="20">
        <f>IF(N34&gt;O34,1,0)</f>
        <v>0</v>
      </c>
      <c r="N34" s="20"/>
      <c r="O34" s="20"/>
      <c r="P34" s="20">
        <f>IF(O34&gt;N34,1,0)</f>
        <v>0</v>
      </c>
      <c r="Q34" s="20">
        <f>IF(R34&gt;S34,1,0)</f>
        <v>0</v>
      </c>
      <c r="R34" s="20"/>
      <c r="S34" s="20"/>
      <c r="T34" s="20">
        <f>IF(S34&gt;R34,1,0)</f>
        <v>0</v>
      </c>
      <c r="U34" s="20">
        <f>IF(V34&gt;W34,1,0)</f>
        <v>0</v>
      </c>
      <c r="V34" s="20"/>
      <c r="W34" s="20"/>
      <c r="X34" s="20">
        <f>IF(W34&gt;V34,1,0)</f>
        <v>0</v>
      </c>
      <c r="Y34" s="20">
        <f>IF(Z34&gt;AA34,1,0)</f>
        <v>0</v>
      </c>
      <c r="Z34" s="20"/>
      <c r="AA34" s="20"/>
      <c r="AB34">
        <f>IF(AA34&gt;Z34,1,0)</f>
        <v>0</v>
      </c>
    </row>
    <row r="35" spans="4:28" ht="18" hidden="1" customHeight="1" x14ac:dyDescent="0.2">
      <c r="D35" s="9" t="s">
        <v>106</v>
      </c>
      <c r="E35">
        <f>IF(F35&gt;G35,1,0)</f>
        <v>0</v>
      </c>
      <c r="F35" s="20"/>
      <c r="G35" s="20"/>
      <c r="H35" s="20">
        <f>IF(G35&gt;F35,1,0)</f>
        <v>0</v>
      </c>
      <c r="I35" s="20">
        <f>IF(J35&gt;K35,1,0)</f>
        <v>0</v>
      </c>
      <c r="J35" s="20"/>
      <c r="K35" s="20"/>
      <c r="L35" s="20">
        <f>IF(K35&gt;J35,1,0)</f>
        <v>0</v>
      </c>
      <c r="M35" s="20">
        <f>IF(N35&gt;O35,1,0)</f>
        <v>0</v>
      </c>
      <c r="N35" s="20"/>
      <c r="O35" s="20"/>
      <c r="P35" s="20">
        <f>IF(O35&gt;N35,1,0)</f>
        <v>0</v>
      </c>
      <c r="Q35" s="20">
        <f>IF(R35&gt;S35,1,0)</f>
        <v>0</v>
      </c>
      <c r="R35" s="20"/>
      <c r="S35" s="20"/>
      <c r="T35" s="20">
        <f>IF(S35&gt;R35,1,0)</f>
        <v>0</v>
      </c>
      <c r="U35" s="20">
        <f>IF(V35&gt;W35,1,0)</f>
        <v>0</v>
      </c>
      <c r="V35" s="20"/>
      <c r="W35" s="20"/>
      <c r="X35" s="20">
        <f>IF(W35&gt;V35,1,0)</f>
        <v>0</v>
      </c>
      <c r="Y35" s="20">
        <f>IF(Z35&gt;AA35,1,0)</f>
        <v>0</v>
      </c>
      <c r="Z35" s="20"/>
      <c r="AA35" s="20"/>
      <c r="AB35">
        <f>IF(AA35&gt;Z35,1,0)</f>
        <v>0</v>
      </c>
    </row>
    <row r="36" spans="4:28" ht="18" customHeight="1" x14ac:dyDescent="0.2">
      <c r="D36" s="9" t="s">
        <v>108</v>
      </c>
      <c r="F36" s="20">
        <f>SUM(E31:E35)</f>
        <v>0</v>
      </c>
      <c r="G36" s="20">
        <f>SUM(H31:H35)</f>
        <v>0</v>
      </c>
      <c r="H36" s="20"/>
      <c r="I36" s="20"/>
      <c r="J36" s="20">
        <f>SUM(I31:I35)</f>
        <v>0</v>
      </c>
      <c r="K36" s="20">
        <f>SUM(L31:L35)</f>
        <v>0</v>
      </c>
      <c r="L36" s="20"/>
      <c r="M36" s="20"/>
      <c r="N36" s="20">
        <f>SUM(M31:M35)</f>
        <v>0</v>
      </c>
      <c r="O36" s="20">
        <f>SUM(P31:P35)</f>
        <v>0</v>
      </c>
      <c r="P36" s="20"/>
      <c r="Q36" s="20"/>
      <c r="R36" s="20">
        <f>SUM(Q31:Q35)</f>
        <v>0</v>
      </c>
      <c r="S36" s="20">
        <f>SUM(T31:T35)</f>
        <v>0</v>
      </c>
      <c r="T36" s="20"/>
      <c r="U36" s="20"/>
      <c r="V36" s="20">
        <f>SUM(U31:U35)</f>
        <v>0</v>
      </c>
      <c r="W36" s="20">
        <f>SUM(X31:X35)</f>
        <v>0</v>
      </c>
      <c r="X36" s="20"/>
      <c r="Y36" s="20"/>
      <c r="Z36" s="20">
        <f>SUM(Y31:Y35)</f>
        <v>0</v>
      </c>
      <c r="AA36" s="20">
        <f>SUM(AB31:AB35)</f>
        <v>0</v>
      </c>
    </row>
    <row r="37" spans="4:28" ht="18" customHeight="1" x14ac:dyDescent="0.2">
      <c r="D37" s="9" t="s">
        <v>32</v>
      </c>
      <c r="E37">
        <f>IF(F36&gt;G36,1,0)</f>
        <v>0</v>
      </c>
      <c r="F37" s="20">
        <f>SUM(F31:F35)-SUM(G31:G35)</f>
        <v>0</v>
      </c>
      <c r="G37" s="20">
        <f>SUM(G31:G35)-SUM(F31:F35)</f>
        <v>0</v>
      </c>
      <c r="H37" s="20">
        <f>IF(G36&gt;F36,1,0)</f>
        <v>0</v>
      </c>
      <c r="I37" s="20">
        <f>IF(J36&gt;K36,1,0)</f>
        <v>0</v>
      </c>
      <c r="J37" s="20">
        <f>SUM(J31:J35)-SUM(K31:K35)</f>
        <v>0</v>
      </c>
      <c r="K37" s="20">
        <f>SUM(K31:K35)-SUM(J31:J35)</f>
        <v>0</v>
      </c>
      <c r="L37" s="20">
        <f>IF(K36&gt;J36,1,0)</f>
        <v>0</v>
      </c>
      <c r="M37" s="20">
        <f>IF(N36&gt;O36,1,0)</f>
        <v>0</v>
      </c>
      <c r="N37" s="20">
        <f>SUM(N31:N35)-SUM(O31:O35)</f>
        <v>0</v>
      </c>
      <c r="O37" s="20">
        <f>SUM(O31:O35)-SUM(N31:N35)</f>
        <v>0</v>
      </c>
      <c r="P37" s="20">
        <f>IF(O36&gt;N36,1,0)</f>
        <v>0</v>
      </c>
      <c r="Q37" s="20">
        <f>IF(R36&gt;S36,1,0)</f>
        <v>0</v>
      </c>
      <c r="R37" s="20">
        <f>SUM(R31:R35)-SUM(S31:S35)</f>
        <v>0</v>
      </c>
      <c r="S37" s="20">
        <f>SUM(S31:S35)-SUM(R31:R35)</f>
        <v>0</v>
      </c>
      <c r="T37" s="20">
        <f>IF(S36&gt;R36,1,0)</f>
        <v>0</v>
      </c>
      <c r="U37" s="20">
        <f>IF(V36&gt;W36,1,0)</f>
        <v>0</v>
      </c>
      <c r="V37" s="20">
        <f>SUM(V31:V35)-SUM(W31:W35)</f>
        <v>0</v>
      </c>
      <c r="W37" s="20">
        <f>SUM(W31:W35)-SUM(V31:V35)</f>
        <v>0</v>
      </c>
      <c r="X37" s="20">
        <f>IF(W36&gt;V36,1,0)</f>
        <v>0</v>
      </c>
      <c r="Y37" s="20">
        <f>IF(Z36&gt;AA36,1,0)</f>
        <v>0</v>
      </c>
      <c r="Z37" s="20">
        <f>SUM(Z31:Z35)-SUM(AA31:AA35)</f>
        <v>0</v>
      </c>
      <c r="AA37" s="20">
        <f>SUM(AA31:AA35)-SUM(Z31:Z35)</f>
        <v>0</v>
      </c>
      <c r="AB37">
        <f>IF(AA36&gt;Z36,1,0)</f>
        <v>0</v>
      </c>
    </row>
    <row r="38" spans="4:28" ht="12.75" customHeight="1" x14ac:dyDescent="0.2">
      <c r="F38" s="10" t="s">
        <v>69</v>
      </c>
      <c r="G38" s="12"/>
      <c r="H38" s="7"/>
      <c r="I38" s="7"/>
      <c r="J38" s="10" t="s">
        <v>71</v>
      </c>
      <c r="K38" s="12"/>
      <c r="L38" s="7"/>
      <c r="M38" s="7"/>
      <c r="N38" s="10" t="s">
        <v>66</v>
      </c>
      <c r="O38" s="12"/>
      <c r="P38" s="7"/>
      <c r="Q38" s="7"/>
      <c r="R38" s="10" t="s">
        <v>72</v>
      </c>
      <c r="S38" s="12"/>
      <c r="T38" s="7"/>
      <c r="U38" s="7"/>
      <c r="V38" s="10" t="s">
        <v>70</v>
      </c>
      <c r="W38" s="12"/>
      <c r="X38" s="7"/>
      <c r="Y38" s="7"/>
      <c r="Z38" s="10" t="s">
        <v>73</v>
      </c>
      <c r="AA38" s="12"/>
    </row>
    <row r="39" spans="4:28" ht="12.75" customHeight="1" thickBot="1" x14ac:dyDescent="0.25"/>
    <row r="40" spans="4:28" ht="12.75" customHeight="1" thickTop="1" x14ac:dyDescent="0.2">
      <c r="F40" s="58" t="s">
        <v>131</v>
      </c>
      <c r="G40" s="59"/>
      <c r="H40" s="59"/>
      <c r="I40" s="59"/>
      <c r="J40" s="59"/>
      <c r="K40" s="59"/>
      <c r="L40" s="59"/>
      <c r="M40" s="59"/>
      <c r="N40" s="59"/>
      <c r="O40" s="60"/>
    </row>
    <row r="41" spans="4:28" ht="12.75" customHeight="1" x14ac:dyDescent="0.2">
      <c r="F41" s="5" t="s">
        <v>136</v>
      </c>
      <c r="G41" s="6"/>
      <c r="H41" s="7"/>
      <c r="I41" s="7"/>
      <c r="J41" s="5" t="s">
        <v>151</v>
      </c>
      <c r="K41" s="6"/>
      <c r="L41" s="7"/>
      <c r="M41" s="7"/>
      <c r="N41" s="5" t="s">
        <v>156</v>
      </c>
      <c r="O41" s="6"/>
    </row>
    <row r="42" spans="4:28" ht="12.75" customHeight="1" x14ac:dyDescent="0.2">
      <c r="F42" s="8">
        <v>1</v>
      </c>
      <c r="G42" s="8">
        <v>2</v>
      </c>
      <c r="H42" s="9"/>
      <c r="I42" s="9"/>
      <c r="J42" s="8">
        <v>3</v>
      </c>
      <c r="K42" s="8">
        <v>4</v>
      </c>
      <c r="L42" s="9"/>
      <c r="M42" s="9"/>
      <c r="N42" s="8">
        <v>5</v>
      </c>
      <c r="O42" s="8">
        <v>6</v>
      </c>
    </row>
    <row r="43" spans="4:28" ht="18" customHeight="1" x14ac:dyDescent="0.2">
      <c r="D43" s="9" t="s">
        <v>102</v>
      </c>
      <c r="E43">
        <f>IF(F43&gt;G43,1,0)</f>
        <v>0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>
        <f>IF(O43&gt;N43,1,0)</f>
        <v>0</v>
      </c>
    </row>
    <row r="44" spans="4:28" ht="18" customHeight="1" x14ac:dyDescent="0.2">
      <c r="D44" s="9" t="s">
        <v>103</v>
      </c>
      <c r="E44">
        <f>IF(F44&gt;G44,1,0)</f>
        <v>0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>
        <f>IF(O44&gt;N44,1,0)</f>
        <v>0</v>
      </c>
    </row>
    <row r="45" spans="4:28" ht="18" customHeight="1" x14ac:dyDescent="0.2">
      <c r="D45" s="9" t="s">
        <v>104</v>
      </c>
      <c r="E45">
        <f>IF(F45&gt;G45,1,0)</f>
        <v>0</v>
      </c>
      <c r="F45" s="20"/>
      <c r="G45" s="20"/>
      <c r="H45" s="20">
        <f>IF(G45&gt;F45,1,0)</f>
        <v>0</v>
      </c>
      <c r="I45" s="20">
        <f>IF(J45&gt;K45,1,0)</f>
        <v>0</v>
      </c>
      <c r="J45" s="20"/>
      <c r="K45" s="20"/>
      <c r="L45" s="20">
        <f>IF(K45&gt;J45,1,0)</f>
        <v>0</v>
      </c>
      <c r="M45" s="20">
        <f>IF(N45&gt;O45,1,0)</f>
        <v>0</v>
      </c>
      <c r="N45" s="20"/>
      <c r="O45" s="20"/>
      <c r="P45" s="20">
        <f>IF(O45&gt;N45,1,0)</f>
        <v>0</v>
      </c>
    </row>
    <row r="46" spans="4:28" ht="18" hidden="1" customHeight="1" x14ac:dyDescent="0.2">
      <c r="D46" s="9" t="s">
        <v>105</v>
      </c>
      <c r="E46">
        <f>IF(F46&gt;G46,1,0)</f>
        <v>0</v>
      </c>
      <c r="F46" s="20"/>
      <c r="G46" s="20"/>
      <c r="H46" s="20">
        <f>IF(G46&gt;F46,1,0)</f>
        <v>0</v>
      </c>
      <c r="I46" s="20">
        <f>IF(J46&gt;K46,1,0)</f>
        <v>0</v>
      </c>
      <c r="J46" s="20"/>
      <c r="K46" s="20"/>
      <c r="L46" s="20">
        <f>IF(K46&gt;J46,1,0)</f>
        <v>0</v>
      </c>
      <c r="M46" s="20">
        <f>IF(N46&gt;O46,1,0)</f>
        <v>0</v>
      </c>
      <c r="N46" s="20"/>
      <c r="O46" s="20"/>
      <c r="P46" s="20">
        <f>IF(O46&gt;N46,1,0)</f>
        <v>0</v>
      </c>
    </row>
    <row r="47" spans="4:28" ht="18" hidden="1" customHeight="1" x14ac:dyDescent="0.2">
      <c r="D47" s="9" t="s">
        <v>106</v>
      </c>
      <c r="E47">
        <f>IF(F47&gt;G47,1,0)</f>
        <v>0</v>
      </c>
      <c r="F47" s="20"/>
      <c r="G47" s="20"/>
      <c r="H47" s="20">
        <f>IF(G47&gt;F47,1,0)</f>
        <v>0</v>
      </c>
      <c r="I47" s="20">
        <f>IF(J47&gt;K47,1,0)</f>
        <v>0</v>
      </c>
      <c r="J47" s="20"/>
      <c r="K47" s="20"/>
      <c r="L47" s="20">
        <f>IF(K47&gt;J47,1,0)</f>
        <v>0</v>
      </c>
      <c r="M47" s="20">
        <f>IF(N47&gt;O47,1,0)</f>
        <v>0</v>
      </c>
      <c r="N47" s="20"/>
      <c r="O47" s="20"/>
      <c r="P47" s="20">
        <f>IF(O47&gt;N47,1,0)</f>
        <v>0</v>
      </c>
    </row>
    <row r="48" spans="4:28" ht="18" customHeight="1" x14ac:dyDescent="0.2">
      <c r="D48" s="9" t="s">
        <v>108</v>
      </c>
      <c r="F48" s="20">
        <f>SUM(E43:E47)</f>
        <v>0</v>
      </c>
      <c r="G48" s="20">
        <f>SUM(H43:H47)</f>
        <v>0</v>
      </c>
      <c r="H48" s="20"/>
      <c r="I48" s="20"/>
      <c r="J48" s="20">
        <f>SUM(I43:I47)</f>
        <v>0</v>
      </c>
      <c r="K48" s="20">
        <f>SUM(L43:L47)</f>
        <v>0</v>
      </c>
      <c r="L48" s="20"/>
      <c r="M48" s="20"/>
      <c r="N48" s="20">
        <f>SUM(M43:M47)</f>
        <v>0</v>
      </c>
      <c r="O48" s="20">
        <f>SUM(P43:P47)</f>
        <v>0</v>
      </c>
      <c r="P48" s="20"/>
    </row>
    <row r="49" spans="4:16" ht="18" customHeight="1" x14ac:dyDescent="0.2">
      <c r="D49" s="9" t="s">
        <v>32</v>
      </c>
      <c r="E49">
        <f>IF(F48&gt;G48,1,0)</f>
        <v>0</v>
      </c>
      <c r="F49" s="20">
        <f>SUM(F43:F47)-SUM(G43:G47)</f>
        <v>0</v>
      </c>
      <c r="G49" s="20">
        <f>SUM(G43:G47)-SUM(F43:F47)</f>
        <v>0</v>
      </c>
      <c r="H49" s="20">
        <f>IF(G48&gt;F48,1,0)</f>
        <v>0</v>
      </c>
      <c r="I49" s="20">
        <f>IF(J48&gt;K48,1,0)</f>
        <v>0</v>
      </c>
      <c r="J49" s="20">
        <f>SUM(J43:J47)-SUM(K43:K47)</f>
        <v>0</v>
      </c>
      <c r="K49" s="20">
        <f>SUM(K43:K47)-SUM(J43:J47)</f>
        <v>0</v>
      </c>
      <c r="L49" s="20">
        <f>IF(K48&gt;J48,1,0)</f>
        <v>0</v>
      </c>
      <c r="M49" s="20">
        <f>IF(N48&gt;O48,1,0)</f>
        <v>0</v>
      </c>
      <c r="N49" s="20">
        <f>SUM(N43:N47)-SUM(O43:O47)</f>
        <v>0</v>
      </c>
      <c r="O49" s="20">
        <f>SUM(O43:O47)-SUM(N43:N47)</f>
        <v>0</v>
      </c>
      <c r="P49" s="20">
        <f>IF(O48&gt;N48,1,0)</f>
        <v>0</v>
      </c>
    </row>
    <row r="50" spans="4:16" ht="12.75" customHeight="1" x14ac:dyDescent="0.2">
      <c r="F50" s="10" t="s">
        <v>69</v>
      </c>
      <c r="G50" s="12"/>
      <c r="H50" s="7"/>
      <c r="I50" s="7"/>
      <c r="J50" s="10" t="s">
        <v>74</v>
      </c>
      <c r="K50" s="12"/>
      <c r="L50" s="7"/>
      <c r="M50" s="7"/>
      <c r="N50" s="10" t="s">
        <v>66</v>
      </c>
      <c r="O50" s="12"/>
    </row>
  </sheetData>
  <mergeCells count="12">
    <mergeCell ref="B9:D9"/>
    <mergeCell ref="B13:D13"/>
    <mergeCell ref="B14:D14"/>
    <mergeCell ref="B10:D10"/>
    <mergeCell ref="B11:D11"/>
    <mergeCell ref="B12:D12"/>
    <mergeCell ref="R2:S2"/>
    <mergeCell ref="F16:O16"/>
    <mergeCell ref="R16:AA16"/>
    <mergeCell ref="F40:O40"/>
    <mergeCell ref="F28:O28"/>
    <mergeCell ref="R28:AA28"/>
  </mergeCells>
  <phoneticPr fontId="0" type="noConversion"/>
  <pageMargins left="0" right="0" top="0.5" bottom="0.5" header="0.5" footer="0.5"/>
  <pageSetup scale="66" orientation="landscape" horizontalDpi="300" verticalDpi="200" r:id="rId1"/>
  <headerFooter alignWithMargins="0"/>
  <rowBreaks count="1" manualBreakCount="1">
    <brk id="2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A1:AF50"/>
  <sheetViews>
    <sheetView showZeros="0" tabSelected="1" zoomScaleNormal="100" workbookViewId="0">
      <selection activeCell="AE15" sqref="AE15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3" width="8.85546875" customWidth="1"/>
    <col min="4" max="4" width="8.7109375" customWidth="1"/>
    <col min="5" max="5" width="9.140625" hidden="1" customWidth="1"/>
    <col min="6" max="6" width="6.7109375" customWidth="1"/>
    <col min="7" max="7" width="7.5703125" customWidth="1"/>
    <col min="8" max="9" width="9.140625" hidden="1" customWidth="1"/>
    <col min="10" max="10" width="6.7109375" customWidth="1"/>
    <col min="11" max="11" width="7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24" t="str">
        <f>Info!$A$1</f>
        <v>Tournament Name Goes Here</v>
      </c>
    </row>
    <row r="2" spans="1:27" ht="15.75" x14ac:dyDescent="0.25">
      <c r="B2" t="s">
        <v>16</v>
      </c>
      <c r="C2" s="23" t="str">
        <f>Info!$A$2</f>
        <v>Date 1</v>
      </c>
      <c r="O2" s="3" t="s">
        <v>15</v>
      </c>
      <c r="R2" s="45" t="s">
        <v>96</v>
      </c>
    </row>
    <row r="3" spans="1:27" ht="15.75" x14ac:dyDescent="0.25">
      <c r="B3" t="s">
        <v>17</v>
      </c>
      <c r="C3" t="str">
        <f>VLOOKUP($R$3,Info,3,FALSE)</f>
        <v>Age/Division</v>
      </c>
      <c r="O3" s="3"/>
      <c r="R3" s="2">
        <v>2</v>
      </c>
    </row>
    <row r="4" spans="1:27" x14ac:dyDescent="0.2">
      <c r="O4" t="s">
        <v>99</v>
      </c>
      <c r="R4" s="43" t="str">
        <f>Info!$A$20</f>
        <v>1, 2 &amp; 3</v>
      </c>
    </row>
    <row r="7" spans="1:27" x14ac:dyDescent="0.2">
      <c r="F7" s="5" t="s">
        <v>19</v>
      </c>
      <c r="G7" s="6"/>
      <c r="H7" s="7"/>
      <c r="I7" s="7"/>
      <c r="J7" s="5" t="s">
        <v>101</v>
      </c>
      <c r="K7" s="6"/>
      <c r="L7" s="7"/>
      <c r="M7" s="7"/>
      <c r="N7" s="8" t="s">
        <v>107</v>
      </c>
      <c r="O7" s="8" t="s">
        <v>21</v>
      </c>
      <c r="P7" s="9"/>
      <c r="Q7" s="9"/>
      <c r="R7" s="8" t="s">
        <v>22</v>
      </c>
    </row>
    <row r="8" spans="1:27" x14ac:dyDescent="0.2">
      <c r="B8" s="25" t="s">
        <v>23</v>
      </c>
      <c r="C8" s="11"/>
      <c r="D8" s="12"/>
      <c r="F8" s="13" t="s">
        <v>24</v>
      </c>
      <c r="G8" s="13" t="s">
        <v>25</v>
      </c>
      <c r="H8" s="14"/>
      <c r="I8" s="14"/>
      <c r="J8" s="13" t="s">
        <v>24</v>
      </c>
      <c r="K8" s="13" t="s">
        <v>25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61" t="str">
        <f>VLOOKUP($R$3,Info,5,FALSE)</f>
        <v>Seed #2</v>
      </c>
      <c r="C9" s="62"/>
      <c r="D9" s="63"/>
      <c r="F9" s="20">
        <f>SUM(E25,Q25,E37,Q37,E49)</f>
        <v>0</v>
      </c>
      <c r="G9" s="20">
        <f>SUM(H25,T25,H37,T37,H49)</f>
        <v>0</v>
      </c>
      <c r="H9" s="20"/>
      <c r="I9" s="20"/>
      <c r="J9" s="20">
        <f>SUM(F24,R24,F36,R36,F48)</f>
        <v>0</v>
      </c>
      <c r="K9" s="20">
        <v>0</v>
      </c>
      <c r="L9" s="20"/>
      <c r="M9" s="20"/>
      <c r="N9" s="29" t="str">
        <f t="shared" ref="N9:N14" si="0">IFERROR(J9/(J9+K9),"")</f>
        <v/>
      </c>
      <c r="O9" s="20">
        <f>SUM(F25,R25,F37,R37,F49)</f>
        <v>0</v>
      </c>
      <c r="P9" s="20"/>
      <c r="Q9" s="20"/>
      <c r="R9" s="20"/>
      <c r="V9" t="s">
        <v>38</v>
      </c>
    </row>
    <row r="10" spans="1:27" ht="18" customHeight="1" x14ac:dyDescent="0.2">
      <c r="A10">
        <v>2</v>
      </c>
      <c r="B10" s="61" t="str">
        <f>VLOOKUP($R$3,Info,6,FALSE)</f>
        <v>Seed #3</v>
      </c>
      <c r="C10" s="62"/>
      <c r="D10" s="63"/>
      <c r="F10" s="20">
        <f>SUM(I25,U25,M37,U37,L49)</f>
        <v>0</v>
      </c>
      <c r="G10" s="20">
        <f>SUM(L25,X25,P37,X37,E49)</f>
        <v>0</v>
      </c>
      <c r="H10" s="20"/>
      <c r="I10" s="20"/>
      <c r="J10" s="20">
        <f>SUM(J24,V24,N36,V36,G48)</f>
        <v>0</v>
      </c>
      <c r="K10" s="20">
        <f>SUM(K24,W24,O36,W36,F48)</f>
        <v>0</v>
      </c>
      <c r="L10" s="20"/>
      <c r="M10" s="20"/>
      <c r="N10" s="29" t="str">
        <f t="shared" si="0"/>
        <v/>
      </c>
      <c r="O10" s="20">
        <f>SUM(J25,V25,N37,V37,G49)</f>
        <v>0</v>
      </c>
      <c r="P10" s="20"/>
      <c r="Q10" s="20"/>
      <c r="R10" s="20"/>
    </row>
    <row r="11" spans="1:27" ht="18" customHeight="1" x14ac:dyDescent="0.2">
      <c r="A11">
        <v>3</v>
      </c>
      <c r="B11" s="61" t="str">
        <f>VLOOKUP($R$3,Info,7,FALSE)</f>
        <v>Seed #6</v>
      </c>
      <c r="C11" s="62"/>
      <c r="D11" s="63"/>
      <c r="F11" s="20">
        <f>SUM(M25,Y25,H37,X37,I49)</f>
        <v>0</v>
      </c>
      <c r="G11" s="20">
        <f>SUM(P25,AB25,E37,U37,L49)</f>
        <v>0</v>
      </c>
      <c r="H11" s="20"/>
      <c r="I11" s="20"/>
      <c r="J11" s="20">
        <f>SUM(N24,Z24,G36,W36,J48)</f>
        <v>0</v>
      </c>
      <c r="K11" s="20">
        <f>SUM(O24,AA24,F36,V36,K48)</f>
        <v>0</v>
      </c>
      <c r="L11" s="20"/>
      <c r="M11" s="20"/>
      <c r="N11" s="29" t="str">
        <f t="shared" si="0"/>
        <v/>
      </c>
      <c r="O11" s="20">
        <f>SUM(N25,Z25,G37,W37,J49)</f>
        <v>0</v>
      </c>
      <c r="P11" s="20"/>
      <c r="Q11" s="20"/>
      <c r="R11" s="20"/>
    </row>
    <row r="12" spans="1:27" ht="18" customHeight="1" x14ac:dyDescent="0.2">
      <c r="A12">
        <v>4</v>
      </c>
      <c r="B12" s="61" t="str">
        <f>VLOOKUP($R$3,Info,8,FALSE)</f>
        <v>Seed #7</v>
      </c>
      <c r="C12" s="62"/>
      <c r="D12" s="63"/>
      <c r="F12" s="20">
        <f>SUM(L25,T25,I37,Y37,L49)</f>
        <v>0</v>
      </c>
      <c r="G12" s="20">
        <f>SUM(I25,Q25,L37,AB37,I49)</f>
        <v>0</v>
      </c>
      <c r="H12" s="20"/>
      <c r="I12" s="20"/>
      <c r="J12" s="20">
        <f>SUM(K24,S24,J36,Z36,K48)</f>
        <v>0</v>
      </c>
      <c r="K12" s="20">
        <f>SUM(J24,R24,K36,AA36,J48)</f>
        <v>0</v>
      </c>
      <c r="L12" s="20"/>
      <c r="M12" s="20"/>
      <c r="N12" s="29" t="str">
        <f t="shared" si="0"/>
        <v/>
      </c>
      <c r="O12" s="20">
        <f>SUM(K25,S25,J37,Z37,K49)</f>
        <v>0</v>
      </c>
      <c r="P12" s="20"/>
      <c r="Q12" s="20"/>
      <c r="R12" s="20"/>
      <c r="Z12" t="s">
        <v>38</v>
      </c>
    </row>
    <row r="13" spans="1:27" ht="18" customHeight="1" x14ac:dyDescent="0.2">
      <c r="A13">
        <v>5</v>
      </c>
      <c r="B13" s="61" t="str">
        <f>VLOOKUP($R$3,Info,9,FALSE)</f>
        <v>Seed #10</v>
      </c>
      <c r="C13" s="62"/>
      <c r="D13" s="63"/>
      <c r="F13" s="20">
        <f>SUM(P25,X25,L37,T37,M49)</f>
        <v>0</v>
      </c>
      <c r="G13" s="20">
        <f>SUM(M25,U25,I37,Q37,P49)</f>
        <v>0</v>
      </c>
      <c r="H13" s="20"/>
      <c r="I13" s="20"/>
      <c r="J13" s="20">
        <f>SUM(O24,W24,K36,S36,N48)</f>
        <v>0</v>
      </c>
      <c r="K13" s="20">
        <f>SUM(N24,V24,J36,R36,O48)</f>
        <v>0</v>
      </c>
      <c r="L13" s="20"/>
      <c r="M13" s="20"/>
      <c r="N13" s="29" t="str">
        <f t="shared" si="0"/>
        <v/>
      </c>
      <c r="O13" s="20">
        <f>SUM(O25,W25,K37,S37,N49)</f>
        <v>0</v>
      </c>
      <c r="P13" s="20"/>
      <c r="Q13" s="20"/>
      <c r="R13" s="20"/>
    </row>
    <row r="14" spans="1:27" ht="18" customHeight="1" x14ac:dyDescent="0.2">
      <c r="A14">
        <v>6</v>
      </c>
      <c r="B14" s="61" t="str">
        <f>VLOOKUP($R$3,Info,10,FALSE)</f>
        <v>Seed #11</v>
      </c>
      <c r="C14" s="62"/>
      <c r="D14" s="63"/>
      <c r="F14" s="20">
        <f>SUM(H25,AB25,P37,AB37,P49)</f>
        <v>0</v>
      </c>
      <c r="G14" s="20">
        <f>SUM(E25,Y25,M37,Y37,M49)</f>
        <v>0</v>
      </c>
      <c r="H14" s="20"/>
      <c r="I14" s="20"/>
      <c r="J14" s="20">
        <f>SUM(G24,AA24,O36,AA36,O48)</f>
        <v>0</v>
      </c>
      <c r="K14" s="20">
        <f>SUM(F24,Z24,N36,Z36,N48)</f>
        <v>0</v>
      </c>
      <c r="L14" s="20"/>
      <c r="M14" s="20"/>
      <c r="N14" s="29" t="str">
        <f t="shared" si="0"/>
        <v/>
      </c>
      <c r="O14" s="20">
        <f>SUM(G25,AA25,O37,AA37,O49)</f>
        <v>0</v>
      </c>
      <c r="P14" s="20"/>
      <c r="Q14" s="20"/>
      <c r="R14" s="20"/>
    </row>
    <row r="15" spans="1:27" ht="13.5" thickBot="1" x14ac:dyDescent="0.25">
      <c r="O15">
        <f>SUM(O9:O14)</f>
        <v>0</v>
      </c>
    </row>
    <row r="16" spans="1:27" ht="13.5" thickTop="1" x14ac:dyDescent="0.2">
      <c r="F16" s="58" t="s">
        <v>122</v>
      </c>
      <c r="G16" s="59"/>
      <c r="H16" s="59"/>
      <c r="I16" s="59"/>
      <c r="J16" s="59"/>
      <c r="K16" s="59"/>
      <c r="L16" s="59"/>
      <c r="M16" s="59"/>
      <c r="N16" s="59"/>
      <c r="O16" s="60"/>
      <c r="P16" s="41"/>
      <c r="Q16" s="41"/>
      <c r="R16" s="59" t="s">
        <v>123</v>
      </c>
      <c r="S16" s="59"/>
      <c r="T16" s="59"/>
      <c r="U16" s="59"/>
      <c r="V16" s="59"/>
      <c r="W16" s="59"/>
      <c r="X16" s="59"/>
      <c r="Y16" s="59"/>
      <c r="Z16" s="59"/>
      <c r="AA16" s="60"/>
    </row>
    <row r="17" spans="4:32" ht="18" customHeight="1" x14ac:dyDescent="0.2">
      <c r="F17" s="51" t="s">
        <v>137</v>
      </c>
      <c r="G17" s="6"/>
      <c r="H17" s="7"/>
      <c r="I17" s="7"/>
      <c r="J17" s="51" t="s">
        <v>142</v>
      </c>
      <c r="K17" s="6"/>
      <c r="L17" s="7"/>
      <c r="M17" s="7"/>
      <c r="N17" s="51" t="s">
        <v>157</v>
      </c>
      <c r="O17" s="6"/>
      <c r="P17" s="7"/>
      <c r="Q17" s="7"/>
      <c r="R17" s="51" t="s">
        <v>138</v>
      </c>
      <c r="S17" s="6"/>
      <c r="T17" s="7"/>
      <c r="U17" s="7"/>
      <c r="V17" s="51" t="s">
        <v>143</v>
      </c>
      <c r="W17" s="6"/>
      <c r="X17" s="7"/>
      <c r="Y17" s="7"/>
      <c r="Z17" s="51" t="s">
        <v>158</v>
      </c>
      <c r="AA17" s="6"/>
    </row>
    <row r="18" spans="4:32" ht="18" customHeight="1" x14ac:dyDescent="0.2">
      <c r="F18" s="8">
        <v>1</v>
      </c>
      <c r="G18" s="8">
        <v>6</v>
      </c>
      <c r="H18" s="9"/>
      <c r="I18" s="9"/>
      <c r="J18" s="8">
        <v>2</v>
      </c>
      <c r="K18" s="8">
        <v>4</v>
      </c>
      <c r="L18" s="9"/>
      <c r="M18" s="9"/>
      <c r="N18" s="8">
        <v>3</v>
      </c>
      <c r="O18" s="8">
        <v>5</v>
      </c>
      <c r="P18" s="9"/>
      <c r="Q18" s="9"/>
      <c r="R18" s="8">
        <v>1</v>
      </c>
      <c r="S18" s="8">
        <v>4</v>
      </c>
      <c r="T18" s="9"/>
      <c r="U18" s="9"/>
      <c r="V18" s="8">
        <v>2</v>
      </c>
      <c r="W18" s="8">
        <v>5</v>
      </c>
      <c r="X18" s="9"/>
      <c r="Y18" s="9"/>
      <c r="Z18" s="8">
        <v>3</v>
      </c>
      <c r="AA18" s="8">
        <v>6</v>
      </c>
    </row>
    <row r="19" spans="4:32" ht="18" customHeight="1" x14ac:dyDescent="0.2">
      <c r="D19" s="9" t="s">
        <v>102</v>
      </c>
      <c r="E19">
        <f>IF(F19&gt;G19,1,0)</f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>
        <f>IF(AA19&gt;Z19,1,0)</f>
        <v>0</v>
      </c>
    </row>
    <row r="20" spans="4:32" ht="18" customHeight="1" x14ac:dyDescent="0.2">
      <c r="D20" s="9" t="s">
        <v>103</v>
      </c>
      <c r="E20">
        <f>IF(F20&gt;G20,1,0)</f>
        <v>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>
        <f>IF(AA20&gt;Z20,1,0)</f>
        <v>0</v>
      </c>
    </row>
    <row r="21" spans="4:32" ht="18" customHeight="1" x14ac:dyDescent="0.2">
      <c r="D21" s="9" t="s">
        <v>104</v>
      </c>
      <c r="E21">
        <f>IF(F21&gt;G21,1,0)</f>
        <v>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>
        <f>IF(AA21&gt;Z21,1,0)</f>
        <v>0</v>
      </c>
      <c r="AF21">
        <v>0</v>
      </c>
    </row>
    <row r="22" spans="4:32" ht="18" hidden="1" customHeight="1" x14ac:dyDescent="0.2">
      <c r="D22" s="9" t="s">
        <v>105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32" ht="18" hidden="1" customHeight="1" x14ac:dyDescent="0.2">
      <c r="D23" s="9" t="s">
        <v>106</v>
      </c>
      <c r="E23">
        <f>IF(F23&gt;G23,1,0)</f>
        <v>0</v>
      </c>
      <c r="F23" s="20"/>
      <c r="G23" s="20"/>
      <c r="H23" s="20">
        <f>IF(G23&gt;F23,1,0)</f>
        <v>0</v>
      </c>
      <c r="I23" s="20">
        <f>IF(J23&gt;K23,1,0)</f>
        <v>0</v>
      </c>
      <c r="J23" s="20"/>
      <c r="K23" s="20"/>
      <c r="L23" s="20">
        <f>IF(K23&gt;J23,1,0)</f>
        <v>0</v>
      </c>
      <c r="M23" s="20">
        <f>IF(N23&gt;O23,1,0)</f>
        <v>0</v>
      </c>
      <c r="N23" s="20"/>
      <c r="O23" s="20"/>
      <c r="P23" s="20">
        <f>IF(O23&gt;N23,1,0)</f>
        <v>0</v>
      </c>
      <c r="Q23" s="20">
        <f>IF(R23&gt;S23,1,0)</f>
        <v>0</v>
      </c>
      <c r="R23" s="20"/>
      <c r="S23" s="20"/>
      <c r="T23" s="20">
        <f>IF(S23&gt;R23,1,0)</f>
        <v>0</v>
      </c>
      <c r="U23" s="20">
        <f>IF(V23&gt;W23,1,0)</f>
        <v>0</v>
      </c>
      <c r="V23" s="20"/>
      <c r="W23" s="20"/>
      <c r="X23" s="20">
        <f>IF(W23&gt;V23,1,0)</f>
        <v>0</v>
      </c>
      <c r="Y23" s="20">
        <f>IF(Z23&gt;AA23,1,0)</f>
        <v>0</v>
      </c>
      <c r="Z23" s="20"/>
      <c r="AA23" s="20"/>
      <c r="AB23">
        <f>IF(AA23&gt;Z23,1,0)</f>
        <v>0</v>
      </c>
    </row>
    <row r="24" spans="4:32" x14ac:dyDescent="0.2">
      <c r="D24" s="9" t="s">
        <v>108</v>
      </c>
      <c r="F24" s="20">
        <f>SUM(E19:E23)</f>
        <v>0</v>
      </c>
      <c r="G24" s="20">
        <f>SUM(H19:H23)</f>
        <v>0</v>
      </c>
      <c r="H24" s="20"/>
      <c r="I24" s="20"/>
      <c r="J24" s="20">
        <f>SUM(I19:I23)</f>
        <v>0</v>
      </c>
      <c r="K24" s="20">
        <f>SUM(L19:L23)</f>
        <v>0</v>
      </c>
      <c r="L24" s="20"/>
      <c r="M24" s="20"/>
      <c r="N24" s="20">
        <f>SUM(M19:M23)</f>
        <v>0</v>
      </c>
      <c r="O24" s="20">
        <f>SUM(P19:P23)</f>
        <v>0</v>
      </c>
      <c r="P24" s="20"/>
      <c r="Q24" s="20"/>
      <c r="R24" s="20">
        <f>SUM(Q19:Q23)</f>
        <v>0</v>
      </c>
      <c r="S24" s="20">
        <f>SUM(T19:T23)</f>
        <v>0</v>
      </c>
      <c r="T24" s="20"/>
      <c r="U24" s="20"/>
      <c r="V24" s="20">
        <f>SUM(U19:U23)</f>
        <v>0</v>
      </c>
      <c r="W24" s="20">
        <f>SUM(X19:X23)</f>
        <v>0</v>
      </c>
      <c r="X24" s="20"/>
      <c r="Y24" s="20"/>
      <c r="Z24" s="20">
        <f>SUM(Y19:Y23)</f>
        <v>0</v>
      </c>
      <c r="AA24" s="20">
        <f>SUM(AB19:AB23)</f>
        <v>0</v>
      </c>
    </row>
    <row r="25" spans="4:32" x14ac:dyDescent="0.2">
      <c r="D25" s="9" t="s">
        <v>32</v>
      </c>
      <c r="E25">
        <f>IF(F24&gt;G24,1,0)</f>
        <v>0</v>
      </c>
      <c r="F25" s="20">
        <f>SUM(F19:F23)-SUM(G19:G23)</f>
        <v>0</v>
      </c>
      <c r="G25" s="20">
        <f>SUM(G19:G23)-SUM(F19:F23)</f>
        <v>0</v>
      </c>
      <c r="H25" s="20">
        <f>IF(G24&gt;F24,1,0)</f>
        <v>0</v>
      </c>
      <c r="I25" s="20">
        <f>IF(J24&gt;K24,1,0)</f>
        <v>0</v>
      </c>
      <c r="J25" s="20">
        <f>SUM(J19:J23)-SUM(K19:K23)</f>
        <v>0</v>
      </c>
      <c r="K25" s="20">
        <f>SUM(K19:K23)-SUM(J19:J23)</f>
        <v>0</v>
      </c>
      <c r="L25" s="20">
        <f>IF(K24&gt;J24,1,0)</f>
        <v>0</v>
      </c>
      <c r="M25" s="20">
        <f>IF(N24&gt;O24,1,0)</f>
        <v>0</v>
      </c>
      <c r="N25" s="20">
        <f>SUM(N19:N23)-SUM(O19:O23)</f>
        <v>0</v>
      </c>
      <c r="O25" s="20">
        <f>SUM(O19:O23)-SUM(N19:N23)</f>
        <v>0</v>
      </c>
      <c r="P25" s="20">
        <f>IF(O24&gt;N24,1,0)</f>
        <v>0</v>
      </c>
      <c r="Q25" s="20">
        <f>IF(R24&gt;S24,1,0)</f>
        <v>0</v>
      </c>
      <c r="R25" s="20">
        <f>SUM(R19:R23)-SUM(S19:S23)</f>
        <v>0</v>
      </c>
      <c r="S25" s="20">
        <f>SUM(S19:S23)-SUM(R19:R23)</f>
        <v>0</v>
      </c>
      <c r="T25" s="20">
        <f>IF(S24&gt;R24,1,0)</f>
        <v>0</v>
      </c>
      <c r="U25" s="20">
        <f>IF(V24&gt;W24,1,0)</f>
        <v>0</v>
      </c>
      <c r="V25" s="20">
        <f>SUM(V19:V23)-SUM(W19:W23)</f>
        <v>0</v>
      </c>
      <c r="W25" s="20">
        <f>SUM(W19:W23)-SUM(V19:V23)</f>
        <v>0</v>
      </c>
      <c r="X25" s="20">
        <f>IF(W24&gt;V24,1,0)</f>
        <v>0</v>
      </c>
      <c r="Y25" s="20">
        <f>IF(Z24&gt;AA24,1,0)</f>
        <v>0</v>
      </c>
      <c r="Z25" s="20">
        <f>SUM(Z19:Z23)-SUM(AA19:AA23)</f>
        <v>0</v>
      </c>
      <c r="AA25" s="20">
        <f>SUM(AA19:AA23)-SUM(Z19:Z23)</f>
        <v>0</v>
      </c>
      <c r="AB25">
        <f>IF(AA24&gt;Z24,1,0)</f>
        <v>0</v>
      </c>
    </row>
    <row r="26" spans="4:32" x14ac:dyDescent="0.2">
      <c r="F26" s="10" t="s">
        <v>85</v>
      </c>
      <c r="G26" s="12"/>
      <c r="H26" s="7"/>
      <c r="I26" s="7"/>
      <c r="J26" s="64" t="s">
        <v>86</v>
      </c>
      <c r="K26" s="65"/>
      <c r="L26" s="7"/>
      <c r="M26" s="7"/>
      <c r="N26" s="64" t="s">
        <v>87</v>
      </c>
      <c r="O26" s="66"/>
      <c r="P26" s="7"/>
      <c r="Q26" s="7"/>
      <c r="R26" s="64" t="s">
        <v>88</v>
      </c>
      <c r="S26" s="66"/>
      <c r="T26" s="7"/>
      <c r="U26" s="7"/>
      <c r="V26" s="64" t="s">
        <v>89</v>
      </c>
      <c r="W26" s="66"/>
      <c r="X26" s="7"/>
      <c r="Y26" s="7"/>
      <c r="Z26" s="64" t="s">
        <v>90</v>
      </c>
      <c r="AA26" s="65"/>
    </row>
    <row r="27" spans="4:32" ht="13.5" thickBot="1" x14ac:dyDescent="0.25"/>
    <row r="28" spans="4:32" ht="13.5" thickTop="1" x14ac:dyDescent="0.2">
      <c r="F28" s="58" t="s">
        <v>124</v>
      </c>
      <c r="G28" s="59"/>
      <c r="H28" s="59"/>
      <c r="I28" s="59"/>
      <c r="J28" s="59"/>
      <c r="K28" s="59"/>
      <c r="L28" s="59"/>
      <c r="M28" s="59"/>
      <c r="N28" s="59"/>
      <c r="O28" s="60"/>
      <c r="P28" s="41"/>
      <c r="Q28" s="41"/>
      <c r="R28" s="59" t="s">
        <v>125</v>
      </c>
      <c r="S28" s="59"/>
      <c r="T28" s="59"/>
      <c r="U28" s="59"/>
      <c r="V28" s="59"/>
      <c r="W28" s="59"/>
      <c r="X28" s="59"/>
      <c r="Y28" s="59"/>
      <c r="Z28" s="59"/>
      <c r="AA28" s="60"/>
    </row>
    <row r="29" spans="4:32" ht="18" customHeight="1" x14ac:dyDescent="0.2">
      <c r="F29" s="51" t="s">
        <v>139</v>
      </c>
      <c r="G29" s="6"/>
      <c r="H29" s="7"/>
      <c r="I29" s="7"/>
      <c r="J29" s="51" t="s">
        <v>144</v>
      </c>
      <c r="K29" s="6"/>
      <c r="L29" s="7"/>
      <c r="M29" s="7"/>
      <c r="N29" s="51" t="s">
        <v>159</v>
      </c>
      <c r="O29" s="6"/>
      <c r="P29" s="7"/>
      <c r="Q29" s="7"/>
      <c r="R29" s="51" t="s">
        <v>140</v>
      </c>
      <c r="S29" s="6"/>
      <c r="T29" s="7"/>
      <c r="U29" s="7"/>
      <c r="V29" s="51" t="s">
        <v>145</v>
      </c>
      <c r="W29" s="6"/>
      <c r="X29" s="7"/>
      <c r="Y29" s="7"/>
      <c r="Z29" s="51" t="s">
        <v>160</v>
      </c>
      <c r="AA29" s="6"/>
    </row>
    <row r="30" spans="4:32" ht="18" customHeight="1" x14ac:dyDescent="0.2">
      <c r="F30" s="8">
        <v>1</v>
      </c>
      <c r="G30" s="8">
        <v>3</v>
      </c>
      <c r="H30" s="9"/>
      <c r="I30" s="9"/>
      <c r="J30" s="8">
        <v>4</v>
      </c>
      <c r="K30" s="8">
        <v>5</v>
      </c>
      <c r="L30" s="9"/>
      <c r="M30" s="9"/>
      <c r="N30" s="8">
        <v>2</v>
      </c>
      <c r="O30" s="8">
        <v>6</v>
      </c>
      <c r="P30" s="9"/>
      <c r="Q30" s="9"/>
      <c r="R30" s="8">
        <v>1</v>
      </c>
      <c r="S30" s="8">
        <v>5</v>
      </c>
      <c r="T30" s="9"/>
      <c r="U30" s="9"/>
      <c r="V30" s="8">
        <v>2</v>
      </c>
      <c r="W30" s="8">
        <v>3</v>
      </c>
      <c r="X30" s="9"/>
      <c r="Y30" s="9"/>
      <c r="Z30" s="8">
        <v>4</v>
      </c>
      <c r="AA30" s="8">
        <v>6</v>
      </c>
    </row>
    <row r="31" spans="4:32" ht="18" customHeight="1" x14ac:dyDescent="0.2">
      <c r="D31" s="9" t="s">
        <v>102</v>
      </c>
      <c r="E31">
        <f>IF(F31&gt;G31,1,0)</f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>
        <f>IF(AA31&gt;Z31,1,0)</f>
        <v>0</v>
      </c>
    </row>
    <row r="32" spans="4:32" ht="18" customHeight="1" x14ac:dyDescent="0.2">
      <c r="D32" s="9" t="s">
        <v>103</v>
      </c>
      <c r="E32">
        <f>IF(F32&gt;G32,1,0)</f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>
        <f>IF(AA32&gt;Z32,1,0)</f>
        <v>0</v>
      </c>
    </row>
    <row r="33" spans="4:28" ht="18" customHeight="1" x14ac:dyDescent="0.2">
      <c r="D33" s="9" t="s">
        <v>104</v>
      </c>
      <c r="E33">
        <f>IF(F33&gt;G33,1,0)</f>
        <v>0</v>
      </c>
      <c r="F33" s="20"/>
      <c r="G33" s="20"/>
      <c r="H33" s="20">
        <f>IF(G33&gt;F33,1,0)</f>
        <v>0</v>
      </c>
      <c r="I33" s="20">
        <f>IF(J33&gt;K33,1,0)</f>
        <v>0</v>
      </c>
      <c r="J33" s="20"/>
      <c r="K33" s="20"/>
      <c r="L33" s="20">
        <f>IF(K33&gt;J33,1,0)</f>
        <v>0</v>
      </c>
      <c r="M33" s="20">
        <f>IF(N33&gt;O33,1,0)</f>
        <v>0</v>
      </c>
      <c r="N33" s="20"/>
      <c r="O33" s="20"/>
      <c r="P33" s="20">
        <f>IF(O33&gt;N33,1,0)</f>
        <v>0</v>
      </c>
      <c r="Q33" s="20">
        <f>IF(R33&gt;S33,1,0)</f>
        <v>0</v>
      </c>
      <c r="R33" s="20"/>
      <c r="S33" s="20"/>
      <c r="T33" s="20">
        <f>IF(S33&gt;R33,1,0)</f>
        <v>0</v>
      </c>
      <c r="U33" s="20">
        <f>IF(V33&gt;W33,1,0)</f>
        <v>0</v>
      </c>
      <c r="V33" s="20"/>
      <c r="W33" s="20"/>
      <c r="X33" s="20">
        <f>IF(W33&gt;V33,1,0)</f>
        <v>0</v>
      </c>
      <c r="Y33" s="20">
        <f>IF(Z33&gt;AA33,1,0)</f>
        <v>0</v>
      </c>
      <c r="Z33" s="20"/>
      <c r="AA33" s="20"/>
      <c r="AB33">
        <f>IF(AA33&gt;Z33,1,0)</f>
        <v>0</v>
      </c>
    </row>
    <row r="34" spans="4:28" ht="18" hidden="1" customHeight="1" x14ac:dyDescent="0.2">
      <c r="D34" s="9" t="s">
        <v>105</v>
      </c>
      <c r="E34">
        <f>IF(F34&gt;G34,1,0)</f>
        <v>0</v>
      </c>
      <c r="F34" s="20"/>
      <c r="G34" s="20"/>
      <c r="H34" s="20">
        <f>IF(G34&gt;F34,1,0)</f>
        <v>0</v>
      </c>
      <c r="I34" s="20">
        <f>IF(J34&gt;K34,1,0)</f>
        <v>0</v>
      </c>
      <c r="J34" s="20"/>
      <c r="K34" s="20"/>
      <c r="L34" s="20">
        <f>IF(K34&gt;J34,1,0)</f>
        <v>0</v>
      </c>
      <c r="M34" s="20">
        <f>IF(N34&gt;O34,1,0)</f>
        <v>0</v>
      </c>
      <c r="N34" s="20"/>
      <c r="O34" s="20"/>
      <c r="P34" s="20">
        <f>IF(O34&gt;N34,1,0)</f>
        <v>0</v>
      </c>
      <c r="Q34" s="20">
        <f>IF(R34&gt;S34,1,0)</f>
        <v>0</v>
      </c>
      <c r="R34" s="20"/>
      <c r="S34" s="20"/>
      <c r="T34" s="20">
        <f>IF(S34&gt;R34,1,0)</f>
        <v>0</v>
      </c>
      <c r="U34" s="20">
        <f>IF(V34&gt;W34,1,0)</f>
        <v>0</v>
      </c>
      <c r="V34" s="20"/>
      <c r="W34" s="20"/>
      <c r="X34" s="20">
        <f>IF(W34&gt;V34,1,0)</f>
        <v>0</v>
      </c>
      <c r="Y34" s="20">
        <f>IF(Z34&gt;AA34,1,0)</f>
        <v>0</v>
      </c>
      <c r="Z34" s="20"/>
      <c r="AA34" s="20"/>
      <c r="AB34">
        <f>IF(AA34&gt;Z34,1,0)</f>
        <v>0</v>
      </c>
    </row>
    <row r="35" spans="4:28" ht="18" hidden="1" customHeight="1" x14ac:dyDescent="0.2">
      <c r="D35" s="9" t="s">
        <v>106</v>
      </c>
      <c r="E35">
        <f>IF(F35&gt;G35,1,0)</f>
        <v>0</v>
      </c>
      <c r="F35" s="20"/>
      <c r="G35" s="20"/>
      <c r="H35" s="20">
        <f>IF(G35&gt;F35,1,0)</f>
        <v>0</v>
      </c>
      <c r="I35" s="20">
        <f>IF(J35&gt;K35,1,0)</f>
        <v>0</v>
      </c>
      <c r="J35" s="20"/>
      <c r="K35" s="20"/>
      <c r="L35" s="20">
        <f>IF(K35&gt;J35,1,0)</f>
        <v>0</v>
      </c>
      <c r="M35" s="20">
        <f>IF(N35&gt;O35,1,0)</f>
        <v>0</v>
      </c>
      <c r="N35" s="20"/>
      <c r="O35" s="20"/>
      <c r="P35" s="20">
        <f>IF(O35&gt;N35,1,0)</f>
        <v>0</v>
      </c>
      <c r="Q35" s="20">
        <f>IF(R35&gt;S35,1,0)</f>
        <v>0</v>
      </c>
      <c r="R35" s="20"/>
      <c r="S35" s="20"/>
      <c r="T35" s="20">
        <f>IF(S35&gt;R35,1,0)</f>
        <v>0</v>
      </c>
      <c r="U35" s="20">
        <f>IF(V35&gt;W35,1,0)</f>
        <v>0</v>
      </c>
      <c r="V35" s="20"/>
      <c r="W35" s="20"/>
      <c r="X35" s="20">
        <f>IF(W35&gt;V35,1,0)</f>
        <v>0</v>
      </c>
      <c r="Y35" s="20">
        <f>IF(Z35&gt;AA35,1,0)</f>
        <v>0</v>
      </c>
      <c r="Z35" s="20"/>
      <c r="AA35" s="20"/>
      <c r="AB35">
        <f>IF(AA35&gt;Z35,1,0)</f>
        <v>0</v>
      </c>
    </row>
    <row r="36" spans="4:28" ht="18" customHeight="1" x14ac:dyDescent="0.2">
      <c r="D36" s="9" t="s">
        <v>108</v>
      </c>
      <c r="F36" s="20">
        <f>SUM(E31:E35)</f>
        <v>0</v>
      </c>
      <c r="G36" s="20">
        <f>SUM(H31:H35)</f>
        <v>0</v>
      </c>
      <c r="H36" s="20"/>
      <c r="I36" s="20"/>
      <c r="J36" s="20">
        <f>SUM(I31:I35)</f>
        <v>0</v>
      </c>
      <c r="K36" s="20">
        <f>SUM(L31:L35)</f>
        <v>0</v>
      </c>
      <c r="L36" s="20"/>
      <c r="M36" s="20"/>
      <c r="N36" s="20">
        <f>SUM(M31:M35)</f>
        <v>0</v>
      </c>
      <c r="O36" s="20">
        <f>SUM(P31:P35)</f>
        <v>0</v>
      </c>
      <c r="P36" s="20"/>
      <c r="Q36" s="20"/>
      <c r="R36" s="20">
        <f>SUM(Q31:Q35)</f>
        <v>0</v>
      </c>
      <c r="S36" s="20">
        <f>SUM(T31:T35)</f>
        <v>0</v>
      </c>
      <c r="T36" s="20"/>
      <c r="U36" s="20"/>
      <c r="V36" s="20">
        <f>SUM(U31:U35)</f>
        <v>0</v>
      </c>
      <c r="W36" s="20">
        <f>SUM(X31:X35)</f>
        <v>0</v>
      </c>
      <c r="X36" s="20"/>
      <c r="Y36" s="20"/>
      <c r="Z36" s="20">
        <f>SUM(Y31:Y35)</f>
        <v>0</v>
      </c>
      <c r="AA36" s="20">
        <f>SUM(AB31:AB35)</f>
        <v>0</v>
      </c>
    </row>
    <row r="37" spans="4:28" ht="18" customHeight="1" x14ac:dyDescent="0.2">
      <c r="D37" s="9" t="s">
        <v>32</v>
      </c>
      <c r="E37">
        <f>IF(F36&gt;G36,1,0)</f>
        <v>0</v>
      </c>
      <c r="F37" s="20">
        <f>SUM(F31:F35)-SUM(G31:G35)</f>
        <v>0</v>
      </c>
      <c r="G37" s="20">
        <f>SUM(G31:G35)-SUM(F31:F35)</f>
        <v>0</v>
      </c>
      <c r="H37" s="20">
        <f>IF(G36&gt;F36,1,0)</f>
        <v>0</v>
      </c>
      <c r="I37" s="20">
        <f>IF(J36&gt;K36,1,0)</f>
        <v>0</v>
      </c>
      <c r="J37" s="20">
        <f>SUM(J31:J35)-SUM(K31:K35)</f>
        <v>0</v>
      </c>
      <c r="K37" s="20">
        <f>SUM(K31:K35)-SUM(J31:J35)</f>
        <v>0</v>
      </c>
      <c r="L37" s="20">
        <f>IF(K36&gt;J36,1,0)</f>
        <v>0</v>
      </c>
      <c r="M37" s="20">
        <f>IF(N36&gt;O36,1,0)</f>
        <v>0</v>
      </c>
      <c r="N37" s="20">
        <f>SUM(N31:N35)-SUM(O31:O35)</f>
        <v>0</v>
      </c>
      <c r="O37" s="20">
        <f>SUM(O31:O35)-SUM(N31:N35)</f>
        <v>0</v>
      </c>
      <c r="P37" s="20">
        <f>IF(O36&gt;N36,1,0)</f>
        <v>0</v>
      </c>
      <c r="Q37" s="20">
        <f>IF(R36&gt;S36,1,0)</f>
        <v>0</v>
      </c>
      <c r="R37" s="20">
        <f>SUM(R31:R35)-SUM(S31:S35)</f>
        <v>0</v>
      </c>
      <c r="S37" s="20">
        <f>SUM(S31:S35)-SUM(R31:R35)</f>
        <v>0</v>
      </c>
      <c r="T37" s="20">
        <f>IF(S36&gt;R36,1,0)</f>
        <v>0</v>
      </c>
      <c r="U37" s="20">
        <f>IF(V36&gt;W36,1,0)</f>
        <v>0</v>
      </c>
      <c r="V37" s="20">
        <f>SUM(V31:V35)-SUM(W31:W35)</f>
        <v>0</v>
      </c>
      <c r="W37" s="20">
        <f>SUM(W31:W35)-SUM(V31:V35)</f>
        <v>0</v>
      </c>
      <c r="X37" s="20">
        <f>IF(W36&gt;V36,1,0)</f>
        <v>0</v>
      </c>
      <c r="Y37" s="20">
        <f>IF(Z36&gt;AA36,1,0)</f>
        <v>0</v>
      </c>
      <c r="Z37" s="20">
        <f>SUM(Z31:Z35)-SUM(AA31:AA35)</f>
        <v>0</v>
      </c>
      <c r="AA37" s="20">
        <f>SUM(AA31:AA35)-SUM(Z31:Z35)</f>
        <v>0</v>
      </c>
      <c r="AB37">
        <f>IF(AA36&gt;Z36,1,0)</f>
        <v>0</v>
      </c>
    </row>
    <row r="38" spans="4:28" ht="12.75" customHeight="1" x14ac:dyDescent="0.2">
      <c r="F38" s="10" t="s">
        <v>94</v>
      </c>
      <c r="G38" s="12"/>
      <c r="H38" s="7"/>
      <c r="I38" s="7"/>
      <c r="J38" s="10" t="s">
        <v>92</v>
      </c>
      <c r="K38" s="12"/>
      <c r="L38" s="7"/>
      <c r="M38" s="7"/>
      <c r="N38" s="10" t="s">
        <v>91</v>
      </c>
      <c r="O38" s="12"/>
      <c r="P38" s="7"/>
      <c r="Q38" s="7"/>
      <c r="R38" s="10" t="s">
        <v>85</v>
      </c>
      <c r="S38" s="12"/>
      <c r="T38" s="7"/>
      <c r="U38" s="7"/>
      <c r="V38" s="10" t="s">
        <v>94</v>
      </c>
      <c r="W38" s="12"/>
      <c r="X38" s="7"/>
      <c r="Y38" s="7"/>
      <c r="Z38" s="10" t="s">
        <v>95</v>
      </c>
      <c r="AA38" s="12"/>
    </row>
    <row r="39" spans="4:28" ht="12.75" customHeight="1" thickBot="1" x14ac:dyDescent="0.25"/>
    <row r="40" spans="4:28" ht="12.75" customHeight="1" thickTop="1" x14ac:dyDescent="0.2">
      <c r="F40" s="58" t="s">
        <v>162</v>
      </c>
      <c r="G40" s="59"/>
      <c r="H40" s="59"/>
      <c r="I40" s="59"/>
      <c r="J40" s="59"/>
      <c r="K40" s="59"/>
      <c r="L40" s="59"/>
      <c r="M40" s="59"/>
      <c r="N40" s="59"/>
      <c r="O40" s="60"/>
    </row>
    <row r="41" spans="4:28" ht="12.75" customHeight="1" x14ac:dyDescent="0.2">
      <c r="F41" s="51" t="s">
        <v>141</v>
      </c>
      <c r="G41" s="6"/>
      <c r="H41" s="7"/>
      <c r="I41" s="7"/>
      <c r="J41" s="51" t="s">
        <v>146</v>
      </c>
      <c r="K41" s="6"/>
      <c r="L41" s="7"/>
      <c r="M41" s="7"/>
      <c r="N41" s="51" t="s">
        <v>161</v>
      </c>
      <c r="O41" s="6"/>
    </row>
    <row r="42" spans="4:28" ht="12.75" customHeight="1" x14ac:dyDescent="0.2">
      <c r="F42" s="8">
        <v>1</v>
      </c>
      <c r="G42" s="8">
        <v>2</v>
      </c>
      <c r="H42" s="9"/>
      <c r="I42" s="9"/>
      <c r="J42" s="8">
        <v>3</v>
      </c>
      <c r="K42" s="8">
        <v>4</v>
      </c>
      <c r="L42" s="9"/>
      <c r="M42" s="9"/>
      <c r="N42" s="8">
        <v>5</v>
      </c>
      <c r="O42" s="8">
        <v>6</v>
      </c>
    </row>
    <row r="43" spans="4:28" ht="18" customHeight="1" x14ac:dyDescent="0.2">
      <c r="D43" s="9" t="s">
        <v>102</v>
      </c>
      <c r="E43">
        <f>IF(F43&gt;G43,1,0)</f>
        <v>0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>
        <f>IF(O43&gt;N43,1,0)</f>
        <v>0</v>
      </c>
    </row>
    <row r="44" spans="4:28" ht="18" customHeight="1" x14ac:dyDescent="0.2">
      <c r="D44" s="9" t="s">
        <v>103</v>
      </c>
      <c r="E44">
        <f>IF(F44&gt;G44,1,0)</f>
        <v>0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>
        <f>IF(O44&gt;N44,1,0)</f>
        <v>0</v>
      </c>
    </row>
    <row r="45" spans="4:28" ht="18" customHeight="1" x14ac:dyDescent="0.2">
      <c r="D45" s="9" t="s">
        <v>104</v>
      </c>
      <c r="E45">
        <f>IF(F45&gt;G45,1,0)</f>
        <v>0</v>
      </c>
      <c r="F45" s="20"/>
      <c r="G45" s="20"/>
      <c r="H45" s="20">
        <f>IF(G45&gt;F45,1,0)</f>
        <v>0</v>
      </c>
      <c r="I45" s="20">
        <f>IF(J45&gt;K45,1,0)</f>
        <v>0</v>
      </c>
      <c r="J45" s="20"/>
      <c r="K45" s="20"/>
      <c r="L45" s="20">
        <f>IF(K45&gt;J45,1,0)</f>
        <v>0</v>
      </c>
      <c r="M45" s="20">
        <f>IF(N45&gt;O45,1,0)</f>
        <v>0</v>
      </c>
      <c r="N45" s="20"/>
      <c r="O45" s="20"/>
      <c r="P45" s="20">
        <f>IF(O45&gt;N45,1,0)</f>
        <v>0</v>
      </c>
    </row>
    <row r="46" spans="4:28" ht="18" hidden="1" customHeight="1" x14ac:dyDescent="0.2">
      <c r="D46" s="9" t="s">
        <v>105</v>
      </c>
      <c r="E46">
        <f>IF(F46&gt;G46,1,0)</f>
        <v>0</v>
      </c>
      <c r="F46" s="20"/>
      <c r="G46" s="20"/>
      <c r="H46" s="20">
        <f>IF(G46&gt;F46,1,0)</f>
        <v>0</v>
      </c>
      <c r="I46" s="20">
        <f>IF(J46&gt;K46,1,0)</f>
        <v>0</v>
      </c>
      <c r="J46" s="20"/>
      <c r="K46" s="20"/>
      <c r="L46" s="20">
        <f>IF(K46&gt;J46,1,0)</f>
        <v>0</v>
      </c>
      <c r="M46" s="20">
        <f>IF(N46&gt;O46,1,0)</f>
        <v>0</v>
      </c>
      <c r="N46" s="20"/>
      <c r="O46" s="20"/>
      <c r="P46" s="20">
        <f>IF(O46&gt;N46,1,0)</f>
        <v>0</v>
      </c>
    </row>
    <row r="47" spans="4:28" ht="18" hidden="1" customHeight="1" x14ac:dyDescent="0.2">
      <c r="D47" s="9" t="s">
        <v>106</v>
      </c>
      <c r="E47">
        <f>IF(F47&gt;G47,1,0)</f>
        <v>0</v>
      </c>
      <c r="F47" s="20"/>
      <c r="G47" s="20"/>
      <c r="H47" s="20">
        <f>IF(G47&gt;F47,1,0)</f>
        <v>0</v>
      </c>
      <c r="I47" s="20">
        <f>IF(J47&gt;K47,1,0)</f>
        <v>0</v>
      </c>
      <c r="J47" s="20"/>
      <c r="K47" s="20"/>
      <c r="L47" s="20">
        <f>IF(K47&gt;J47,1,0)</f>
        <v>0</v>
      </c>
      <c r="M47" s="20">
        <f>IF(N47&gt;O47,1,0)</f>
        <v>0</v>
      </c>
      <c r="N47" s="20"/>
      <c r="O47" s="20"/>
      <c r="P47" s="20">
        <f>IF(O47&gt;N47,1,0)</f>
        <v>0</v>
      </c>
    </row>
    <row r="48" spans="4:28" ht="18" customHeight="1" x14ac:dyDescent="0.2">
      <c r="D48" s="9" t="s">
        <v>108</v>
      </c>
      <c r="F48" s="20">
        <f>SUM(E43:E47)</f>
        <v>0</v>
      </c>
      <c r="G48" s="20">
        <f>SUM(H43:H47)</f>
        <v>0</v>
      </c>
      <c r="H48" s="20"/>
      <c r="I48" s="20"/>
      <c r="J48" s="20">
        <f>SUM(I43:I47)</f>
        <v>0</v>
      </c>
      <c r="K48" s="20">
        <f>SUM(L43:L47)</f>
        <v>0</v>
      </c>
      <c r="L48" s="20"/>
      <c r="M48" s="20"/>
      <c r="N48" s="20">
        <f>SUM(M43:M47)</f>
        <v>0</v>
      </c>
      <c r="O48" s="20">
        <f>SUM(P43:P47)</f>
        <v>0</v>
      </c>
      <c r="P48" s="20"/>
    </row>
    <row r="49" spans="4:16" ht="18" customHeight="1" x14ac:dyDescent="0.2">
      <c r="D49" s="9" t="s">
        <v>32</v>
      </c>
      <c r="E49">
        <f>IF(F48&gt;G48,1,0)</f>
        <v>0</v>
      </c>
      <c r="F49" s="20">
        <f>SUM(F43:F47)-SUM(G43:G47)</f>
        <v>0</v>
      </c>
      <c r="G49" s="20">
        <f>SUM(G43:G47)-SUM(F43:F47)</f>
        <v>0</v>
      </c>
      <c r="H49" s="20">
        <f>IF(G48&gt;F48,1,0)</f>
        <v>0</v>
      </c>
      <c r="I49" s="20">
        <f>IF(J48&gt;K48,1,0)</f>
        <v>0</v>
      </c>
      <c r="J49" s="20">
        <f>SUM(J43:J47)-SUM(K43:K47)</f>
        <v>0</v>
      </c>
      <c r="K49" s="20">
        <f>SUM(K43:K47)-SUM(J43:J47)</f>
        <v>0</v>
      </c>
      <c r="L49" s="20">
        <f>IF(K48&gt;J48,1,0)</f>
        <v>0</v>
      </c>
      <c r="M49" s="20">
        <f>IF(N48&gt;O48,1,0)</f>
        <v>0</v>
      </c>
      <c r="N49" s="20">
        <f>SUM(N43:N47)-SUM(O43:O47)</f>
        <v>0</v>
      </c>
      <c r="O49" s="20">
        <f>SUM(O43:O47)-SUM(N43:N47)</f>
        <v>0</v>
      </c>
      <c r="P49" s="20">
        <f>IF(O48&gt;N48,1,0)</f>
        <v>0</v>
      </c>
    </row>
    <row r="50" spans="4:16" ht="12.75" customHeight="1" x14ac:dyDescent="0.2">
      <c r="F50" s="10" t="s">
        <v>91</v>
      </c>
      <c r="G50" s="12"/>
      <c r="H50" s="7"/>
      <c r="I50" s="7"/>
      <c r="J50" s="10" t="s">
        <v>92</v>
      </c>
      <c r="K50" s="12"/>
      <c r="L50" s="7"/>
      <c r="M50" s="7"/>
      <c r="N50" s="10" t="s">
        <v>93</v>
      </c>
      <c r="O50" s="12"/>
    </row>
  </sheetData>
  <mergeCells count="16">
    <mergeCell ref="F28:O28"/>
    <mergeCell ref="R28:AA28"/>
    <mergeCell ref="F40:O40"/>
    <mergeCell ref="B11:D11"/>
    <mergeCell ref="B12:D12"/>
    <mergeCell ref="N26:O26"/>
    <mergeCell ref="R26:S26"/>
    <mergeCell ref="V26:W26"/>
    <mergeCell ref="B14:D14"/>
    <mergeCell ref="F16:O16"/>
    <mergeCell ref="R16:AA16"/>
    <mergeCell ref="B9:D9"/>
    <mergeCell ref="B10:D10"/>
    <mergeCell ref="B13:D13"/>
    <mergeCell ref="Z26:AA26"/>
    <mergeCell ref="J26:K26"/>
  </mergeCells>
  <phoneticPr fontId="0" type="noConversion"/>
  <pageMargins left="0" right="0" top="0.5" bottom="0.5" header="0.5" footer="0.5"/>
  <pageSetup scale="66" orientation="landscape" r:id="rId1"/>
  <headerFooter alignWithMargins="0"/>
  <rowBreaks count="1" manualBreakCount="1">
    <brk id="2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G6"/>
  <sheetViews>
    <sheetView zoomScaleNormal="100" workbookViewId="0">
      <selection activeCell="AD19" sqref="AD19"/>
    </sheetView>
  </sheetViews>
  <sheetFormatPr defaultColWidth="11.42578125" defaultRowHeight="12.75" x14ac:dyDescent="0.2"/>
  <cols>
    <col min="1" max="1" width="11.42578125" customWidth="1"/>
    <col min="2" max="4" width="18" customWidth="1"/>
    <col min="5" max="5" width="11.42578125" customWidth="1"/>
    <col min="6" max="6" width="18" customWidth="1"/>
  </cols>
  <sheetData>
    <row r="4" spans="1:7" x14ac:dyDescent="0.2">
      <c r="A4" s="19"/>
      <c r="B4" s="19" t="s">
        <v>0</v>
      </c>
      <c r="C4" s="19" t="s">
        <v>1</v>
      </c>
      <c r="D4" s="19" t="s">
        <v>2</v>
      </c>
      <c r="E4" s="19" t="s">
        <v>3</v>
      </c>
      <c r="F4" s="19" t="s">
        <v>75</v>
      </c>
      <c r="G4" s="19" t="s">
        <v>76</v>
      </c>
    </row>
    <row r="5" spans="1:7" ht="18" customHeight="1" x14ac:dyDescent="0.2">
      <c r="A5" s="19" t="s">
        <v>7</v>
      </c>
      <c r="B5" s="19" t="str">
        <f>IF(A!$R$9=1,A!$B$9,IF(A!$R$10=1,A!$B$10,IF(A!$R$11=1,A!$B$11,IF(A!$R$12=1,A!$B$12,IF(A!$R$13=1,A!$B$13,IF(A!$R$14=1,A!$B$14," "))))))</f>
        <v xml:space="preserve"> </v>
      </c>
      <c r="C5" s="19" t="str">
        <f>IF(A!$R$9=2,A!$B$9,IF(A!$R$10=2,A!$B$10,IF(A!$R$11=2,A!$B$11,IF(A!$R$12=2,A!$B$12,IF(A!$R$13=2,A!$B$13,IF(A!$R$14=2,A!$B$14," "))))))</f>
        <v xml:space="preserve"> </v>
      </c>
      <c r="D5" s="19" t="str">
        <f>IF(A!$R$9=3,A!$B$9,IF(A!$R$10=3,A!$B$10,IF(A!$R$11=3,A!$B$11,IF(A!$R$12=3,A!$B$12,IF(A!$R$13=3,A!$B$13,IF(A!$R$14=3,A!$B$14," "))))))</f>
        <v xml:space="preserve"> </v>
      </c>
      <c r="E5" s="19" t="str">
        <f>IF(A!$R$9=4,A!$B$9,IF(A!$R$10=4,A!$B$10,IF(A!$R$11=4,A!$B$11,IF(A!$R$12=4,A!$B$12,IF(A!$R$13=4,A!$B$13,IF(A!$R$13=4,A!$B$13," "))))))</f>
        <v xml:space="preserve"> </v>
      </c>
      <c r="F5" s="19" t="str">
        <f>IF(A!$R$9=5,A!$B$9,IF(A!$R$10=5,A!$B$10,IF(A!$R$11=5,A!$B$11,IF(A!$R$12=5,A!$B$12,IF(A!$R$13=5,A!$B$13,IF(A!$R$14=5,A!$B$14," "))))))</f>
        <v xml:space="preserve"> </v>
      </c>
      <c r="G5" s="19" t="str">
        <f>IF(A!$R$9=6,A!$B$9,IF(A!$R$10=6,A!$B$10,IF(A!$R$11=6,A!$B$11,IF(A!$R$12=6,A!$B$12,IF(A!$R$13=6,A!$B$13,IF(A!$R$14=6,A!$B$14," "))))))</f>
        <v xml:space="preserve"> </v>
      </c>
    </row>
    <row r="6" spans="1:7" ht="18" customHeight="1" x14ac:dyDescent="0.2">
      <c r="A6" s="19" t="s">
        <v>8</v>
      </c>
      <c r="B6" s="19" t="str">
        <f>IF(B!$R$9=1,B!$B$9,IF(B!$R$10=1,B!$B$10,IF(B!$R$11=1,B!$B$11,IF(B!$R$12=1,B!$B$12,IF(B!$R$13=1,B!$B$13,IF(B!$R$14=1,B!$B$14," "))))))</f>
        <v xml:space="preserve"> </v>
      </c>
      <c r="C6" s="19" t="str">
        <f>IF(B!$R$9=2,B!$B$9,IF(B!$R$10=2,B!$B$10,IF(B!$R$11=2,B!$B$11,IF(B!$R$12=2,B!$B$12,IF(B!$R$13=2,B!$B$13,IF(B!$R$14=2,B!$B$14," "))))))</f>
        <v xml:space="preserve"> </v>
      </c>
      <c r="D6" s="19" t="str">
        <f>IF(B!$R$9=3,B!$B$9,IF(B!$R$10=3,B!$B$10,IF(B!$R$11=3,B!$B$11,IF(B!$R$12=3,B!$B$12,IF(B!$R$13=3,B!$B$13,IF(B!$R$14=3,B!$B$14," "))))))</f>
        <v xml:space="preserve"> </v>
      </c>
      <c r="E6" s="19" t="str">
        <f>IF(B!$R$9=4,B!$B$9,IF(B!$R$10=4,B!$B$10,IF(B!$R$11=4,B!$B$11,IF(B!$R$12=4,B!$B$12,IF(B!$R$13=4,B!$B$13,IF(B!$R$14=4,B!$B$14," "))))))</f>
        <v xml:space="preserve"> </v>
      </c>
      <c r="F6" s="19" t="str">
        <f>IF(B!$R$9=5,B!$B$9,IF(B!$R$10=5,B!$B$10,IF(B!$R$11=5,B!$B$11,IF(B!$R$12=5,B!$B$12,IF(B!$R$13=5,B!$B$13,IF(B!$R$14=5,B!$B$14," "))))))</f>
        <v xml:space="preserve"> </v>
      </c>
      <c r="G6" s="19" t="str">
        <f>IF(B!$R$9=6,B!$B$9,IF(B!$R$10=6,B!$B$10,IF(B!$R$11=6,B!$B$11,IF(B!$R$12=6,B!$B$12,IF(B!$R$13=6,B!$B$13,IF(B!$R$14=6,B!$B$14," "))))))</f>
        <v xml:space="preserve"> </v>
      </c>
    </row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AB25"/>
  <sheetViews>
    <sheetView showZeros="0" workbookViewId="0">
      <selection activeCell="N36" sqref="N36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24" t="str">
        <f>Info!$A$1</f>
        <v>Tournament Name Goes Here</v>
      </c>
    </row>
    <row r="2" spans="1:27" ht="23.25" x14ac:dyDescent="0.35">
      <c r="B2" s="24"/>
      <c r="J2" t="s">
        <v>16</v>
      </c>
      <c r="K2" s="23" t="str">
        <f>Info!$A$2</f>
        <v>Date 1</v>
      </c>
      <c r="O2" s="3" t="s">
        <v>15</v>
      </c>
      <c r="R2" s="4" t="s">
        <v>62</v>
      </c>
    </row>
    <row r="3" spans="1:27" ht="15.75" x14ac:dyDescent="0.25">
      <c r="J3" t="s">
        <v>17</v>
      </c>
      <c r="K3" s="4" t="str">
        <f>VLOOKUP($R$3,Info,3,FALSE)</f>
        <v>Age/Division</v>
      </c>
      <c r="O3" s="3" t="s">
        <v>18</v>
      </c>
      <c r="R3" s="2">
        <f>A!$R$3</f>
        <v>1</v>
      </c>
    </row>
    <row r="7" spans="1:27" x14ac:dyDescent="0.2">
      <c r="F7" s="5" t="s">
        <v>19</v>
      </c>
      <c r="G7" s="6"/>
      <c r="H7" s="7"/>
      <c r="I7" s="7"/>
      <c r="J7" s="5" t="s">
        <v>101</v>
      </c>
      <c r="K7" s="6"/>
      <c r="L7" s="7"/>
      <c r="M7" s="7"/>
      <c r="N7" s="8" t="s">
        <v>107</v>
      </c>
      <c r="O7" s="8" t="s">
        <v>21</v>
      </c>
      <c r="P7" s="9"/>
      <c r="Q7" s="9"/>
      <c r="R7" s="8" t="s">
        <v>22</v>
      </c>
    </row>
    <row r="8" spans="1:27" x14ac:dyDescent="0.2">
      <c r="B8" s="25" t="s">
        <v>23</v>
      </c>
      <c r="C8" s="11"/>
      <c r="D8" s="12"/>
      <c r="F8" s="13" t="s">
        <v>24</v>
      </c>
      <c r="G8" s="13" t="s">
        <v>25</v>
      </c>
      <c r="H8" s="14"/>
      <c r="I8" s="14"/>
      <c r="J8" s="13" t="s">
        <v>24</v>
      </c>
      <c r="K8" s="13" t="s">
        <v>25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26" t="str">
        <f>Info2!$B$5</f>
        <v xml:space="preserve"> 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29" t="e">
        <f>(J9/(J9+K9))</f>
        <v>#DIV/0!</v>
      </c>
      <c r="O9" s="20">
        <f>SUM(F24,N24,Z24)</f>
        <v>0</v>
      </c>
      <c r="P9" s="20"/>
      <c r="Q9" s="20"/>
      <c r="R9" s="20"/>
      <c r="V9" t="s">
        <v>38</v>
      </c>
    </row>
    <row r="10" spans="1:27" ht="18" customHeight="1" x14ac:dyDescent="0.2">
      <c r="A10">
        <v>2</v>
      </c>
      <c r="B10" s="26" t="str">
        <f>Info2!$C$6</f>
        <v xml:space="preserve"> 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29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26" t="str">
        <f>Info2!$D$6</f>
        <v xml:space="preserve"> 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29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26" t="str">
        <f>Info2!$E$5</f>
        <v xml:space="preserve"> 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29" t="e">
        <f>(J12/(J12+K12))</f>
        <v>#DIV/0!</v>
      </c>
      <c r="O12" s="20">
        <f>SUM(K24,O24,W24)</f>
        <v>0</v>
      </c>
      <c r="P12" s="20"/>
      <c r="Q12" s="20"/>
      <c r="R12" s="20"/>
    </row>
    <row r="15" spans="1:27" x14ac:dyDescent="0.2">
      <c r="N15" s="1"/>
    </row>
    <row r="16" spans="1:27" x14ac:dyDescent="0.2">
      <c r="F16" s="5" t="s">
        <v>26</v>
      </c>
      <c r="G16" s="6"/>
      <c r="H16" s="7"/>
      <c r="I16" s="7"/>
      <c r="J16" s="5" t="s">
        <v>27</v>
      </c>
      <c r="K16" s="6"/>
      <c r="L16" s="7"/>
      <c r="M16" s="7"/>
      <c r="N16" s="5" t="s">
        <v>28</v>
      </c>
      <c r="O16" s="6"/>
      <c r="P16" s="7"/>
      <c r="Q16" s="7"/>
      <c r="R16" s="5" t="s">
        <v>29</v>
      </c>
      <c r="S16" s="6"/>
      <c r="T16" s="7"/>
      <c r="U16" s="7"/>
      <c r="V16" s="5" t="s">
        <v>30</v>
      </c>
      <c r="W16" s="6"/>
      <c r="X16" s="7"/>
      <c r="Y16" s="7"/>
      <c r="Z16" s="5" t="s">
        <v>31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9"/>
      <c r="N17" s="8">
        <v>1</v>
      </c>
      <c r="O17" s="8">
        <v>4</v>
      </c>
      <c r="P17" s="9"/>
      <c r="Q17" s="9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102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9" t="s">
        <v>103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9" t="s">
        <v>104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customHeight="1" x14ac:dyDescent="0.2">
      <c r="D21" s="9" t="s">
        <v>105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customHeight="1" x14ac:dyDescent="0.2">
      <c r="D22" s="9" t="s">
        <v>106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9" t="s">
        <v>108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9" t="s">
        <v>32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0" t="s">
        <v>33</v>
      </c>
      <c r="G25" s="12"/>
      <c r="H25" s="7"/>
      <c r="I25" s="7"/>
      <c r="J25" s="10" t="s">
        <v>34</v>
      </c>
      <c r="K25" s="12"/>
      <c r="L25" s="7"/>
      <c r="M25" s="7"/>
      <c r="N25" s="10" t="s">
        <v>35</v>
      </c>
      <c r="O25" s="12"/>
      <c r="P25" s="7"/>
      <c r="Q25" s="7"/>
      <c r="R25" s="10" t="s">
        <v>36</v>
      </c>
      <c r="S25" s="12"/>
      <c r="T25" s="7"/>
      <c r="U25" s="7"/>
      <c r="V25" s="10" t="s">
        <v>33</v>
      </c>
      <c r="W25" s="12"/>
      <c r="X25" s="7"/>
      <c r="Y25" s="7"/>
      <c r="Z25" s="10" t="s">
        <v>37</v>
      </c>
      <c r="AA25" s="12"/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A1:AB25"/>
  <sheetViews>
    <sheetView showZeros="0" workbookViewId="0">
      <selection activeCell="AD19" sqref="AD19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24" t="str">
        <f>Info!$A$1</f>
        <v>Tournament Name Goes Here</v>
      </c>
    </row>
    <row r="2" spans="1:27" ht="21" customHeight="1" x14ac:dyDescent="0.35">
      <c r="B2" s="24"/>
      <c r="J2" t="s">
        <v>16</v>
      </c>
      <c r="K2" s="23" t="str">
        <f>Info!$A$2</f>
        <v>Date 1</v>
      </c>
      <c r="O2" s="3" t="s">
        <v>15</v>
      </c>
      <c r="R2" s="4" t="s">
        <v>63</v>
      </c>
    </row>
    <row r="3" spans="1:27" ht="15.75" x14ac:dyDescent="0.25">
      <c r="J3" t="s">
        <v>17</v>
      </c>
      <c r="K3" s="4" t="str">
        <f>VLOOKUP($R$3,Info,3,FALSE)</f>
        <v>Age/Division</v>
      </c>
      <c r="O3" s="3" t="s">
        <v>18</v>
      </c>
      <c r="R3" s="2">
        <v>2</v>
      </c>
    </row>
    <row r="7" spans="1:27" x14ac:dyDescent="0.2">
      <c r="F7" s="5" t="s">
        <v>19</v>
      </c>
      <c r="G7" s="6"/>
      <c r="H7" s="7"/>
      <c r="I7" s="7"/>
      <c r="J7" s="5" t="s">
        <v>101</v>
      </c>
      <c r="K7" s="6"/>
      <c r="L7" s="7"/>
      <c r="M7" s="7"/>
      <c r="N7" s="8" t="s">
        <v>107</v>
      </c>
      <c r="O7" s="8" t="s">
        <v>21</v>
      </c>
      <c r="P7" s="9"/>
      <c r="Q7" s="9"/>
      <c r="R7" s="8" t="s">
        <v>22</v>
      </c>
    </row>
    <row r="8" spans="1:27" x14ac:dyDescent="0.2">
      <c r="B8" s="25" t="s">
        <v>23</v>
      </c>
      <c r="C8" s="11"/>
      <c r="D8" s="12"/>
      <c r="F8" s="13" t="s">
        <v>24</v>
      </c>
      <c r="G8" s="13" t="s">
        <v>25</v>
      </c>
      <c r="H8" s="14"/>
      <c r="I8" s="14"/>
      <c r="J8" s="13" t="s">
        <v>24</v>
      </c>
      <c r="K8" s="13" t="s">
        <v>25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26" t="str">
        <f>Info2!$B$6</f>
        <v xml:space="preserve"> 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29" t="e">
        <f>(J9/(J9+K9))</f>
        <v>#DIV/0!</v>
      </c>
      <c r="O9" s="20">
        <f>SUM(F24,N24,Z24)</f>
        <v>0</v>
      </c>
      <c r="P9" s="20"/>
      <c r="Q9" s="20"/>
      <c r="R9" s="20"/>
      <c r="V9" t="s">
        <v>38</v>
      </c>
    </row>
    <row r="10" spans="1:27" ht="18" customHeight="1" x14ac:dyDescent="0.2">
      <c r="A10">
        <v>2</v>
      </c>
      <c r="B10" s="26" t="str">
        <f>Info2!$C$5</f>
        <v xml:space="preserve"> 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29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26" t="str">
        <f>Info2!$D$5</f>
        <v xml:space="preserve"> 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29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26" t="str">
        <f>Info2!$E$6</f>
        <v xml:space="preserve"> 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29" t="e">
        <f>(J12/(J12+K12))</f>
        <v>#DIV/0!</v>
      </c>
      <c r="O12" s="20">
        <f>SUM(K24,O24,W24)</f>
        <v>0</v>
      </c>
      <c r="P12" s="20"/>
      <c r="Q12" s="20"/>
      <c r="R12" s="20"/>
    </row>
    <row r="15" spans="1:27" x14ac:dyDescent="0.2">
      <c r="N15" s="1"/>
    </row>
    <row r="16" spans="1:27" x14ac:dyDescent="0.2">
      <c r="F16" s="5" t="s">
        <v>26</v>
      </c>
      <c r="G16" s="6"/>
      <c r="H16" s="7"/>
      <c r="I16" s="7"/>
      <c r="J16" s="5" t="s">
        <v>27</v>
      </c>
      <c r="K16" s="6"/>
      <c r="L16" s="7"/>
      <c r="M16" s="7"/>
      <c r="N16" s="5" t="s">
        <v>28</v>
      </c>
      <c r="O16" s="6"/>
      <c r="P16" s="7"/>
      <c r="Q16" s="7"/>
      <c r="R16" s="5" t="s">
        <v>29</v>
      </c>
      <c r="S16" s="6"/>
      <c r="T16" s="7"/>
      <c r="U16" s="7"/>
      <c r="V16" s="5" t="s">
        <v>30</v>
      </c>
      <c r="W16" s="6"/>
      <c r="X16" s="7"/>
      <c r="Y16" s="7"/>
      <c r="Z16" s="5" t="s">
        <v>31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9"/>
      <c r="N17" s="8">
        <v>1</v>
      </c>
      <c r="O17" s="8">
        <v>4</v>
      </c>
      <c r="P17" s="9"/>
      <c r="Q17" s="9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102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9" t="s">
        <v>103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9" t="s">
        <v>104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customHeight="1" x14ac:dyDescent="0.2">
      <c r="D21" s="9" t="s">
        <v>105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customHeight="1" x14ac:dyDescent="0.2">
      <c r="D22" s="9" t="s">
        <v>106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9" t="s">
        <v>108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9" t="s">
        <v>32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0" t="s">
        <v>33</v>
      </c>
      <c r="G25" s="12"/>
      <c r="H25" s="7"/>
      <c r="I25" s="7"/>
      <c r="J25" s="10" t="s">
        <v>34</v>
      </c>
      <c r="K25" s="12"/>
      <c r="L25" s="7"/>
      <c r="M25" s="7"/>
      <c r="N25" s="10" t="s">
        <v>35</v>
      </c>
      <c r="O25" s="12"/>
      <c r="P25" s="7"/>
      <c r="Q25" s="7"/>
      <c r="R25" s="10" t="s">
        <v>36</v>
      </c>
      <c r="S25" s="12"/>
      <c r="T25" s="7"/>
      <c r="U25" s="7"/>
      <c r="V25" s="10" t="s">
        <v>33</v>
      </c>
      <c r="W25" s="12"/>
      <c r="X25" s="7"/>
      <c r="Y25" s="7"/>
      <c r="Z25" s="10" t="s">
        <v>37</v>
      </c>
      <c r="AA25" s="12"/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0"/>
  </sheetPr>
  <dimension ref="A1:AB25"/>
  <sheetViews>
    <sheetView showZeros="0" workbookViewId="0">
      <selection activeCell="AD19" sqref="AD19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24" t="str">
        <f>Info!$A$1</f>
        <v>Tournament Name Goes Here</v>
      </c>
    </row>
    <row r="2" spans="1:27" ht="23.25" x14ac:dyDescent="0.35">
      <c r="B2" s="24"/>
      <c r="J2" t="s">
        <v>16</v>
      </c>
      <c r="K2" s="23" t="str">
        <f>Info!$A$2</f>
        <v>Date 1</v>
      </c>
      <c r="O2" s="3" t="s">
        <v>15</v>
      </c>
      <c r="R2" s="56" t="s">
        <v>83</v>
      </c>
      <c r="S2" s="57"/>
    </row>
    <row r="3" spans="1:27" ht="15.75" x14ac:dyDescent="0.25">
      <c r="J3" t="s">
        <v>17</v>
      </c>
      <c r="K3" t="s">
        <v>100</v>
      </c>
      <c r="O3" s="3" t="s">
        <v>18</v>
      </c>
      <c r="R3" s="2">
        <v>3</v>
      </c>
    </row>
    <row r="4" spans="1:27" x14ac:dyDescent="0.2">
      <c r="F4" s="4"/>
    </row>
    <row r="7" spans="1:27" x14ac:dyDescent="0.2">
      <c r="F7" s="5" t="s">
        <v>19</v>
      </c>
      <c r="G7" s="6"/>
      <c r="H7" s="7"/>
      <c r="I7" s="7"/>
      <c r="J7" s="5" t="s">
        <v>101</v>
      </c>
      <c r="K7" s="6"/>
      <c r="L7" s="7"/>
      <c r="M7" s="7"/>
      <c r="N7" s="8" t="s">
        <v>107</v>
      </c>
      <c r="O7" s="8" t="s">
        <v>21</v>
      </c>
      <c r="P7" s="9"/>
      <c r="Q7" s="9"/>
      <c r="R7" s="8" t="s">
        <v>22</v>
      </c>
    </row>
    <row r="8" spans="1:27" x14ac:dyDescent="0.2">
      <c r="B8" s="25" t="s">
        <v>23</v>
      </c>
      <c r="C8" s="11"/>
      <c r="D8" s="12"/>
      <c r="F8" s="13" t="s">
        <v>24</v>
      </c>
      <c r="G8" s="13" t="s">
        <v>25</v>
      </c>
      <c r="H8" s="14"/>
      <c r="I8" s="14"/>
      <c r="J8" s="13" t="s">
        <v>24</v>
      </c>
      <c r="K8" s="13" t="s">
        <v>25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61" t="str">
        <f>Info2!$F$5</f>
        <v xml:space="preserve"> </v>
      </c>
      <c r="C9" s="62"/>
      <c r="D9" s="63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29" t="e">
        <f>(J9/(J9+K9))</f>
        <v>#DIV/0!</v>
      </c>
      <c r="O9" s="20">
        <f>SUM(F24,N24,Z24)</f>
        <v>0</v>
      </c>
      <c r="P9" s="20"/>
      <c r="Q9" s="20"/>
      <c r="R9" s="20"/>
    </row>
    <row r="10" spans="1:27" ht="18" customHeight="1" x14ac:dyDescent="0.2">
      <c r="A10">
        <v>2</v>
      </c>
      <c r="B10" s="61" t="str">
        <f>Info2!F$6</f>
        <v xml:space="preserve"> </v>
      </c>
      <c r="C10" s="62"/>
      <c r="D10" s="63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29" t="e">
        <f>(J10/(J10+K10))</f>
        <v>#DIV/0!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61" t="str">
        <f>Info2!G$6</f>
        <v xml:space="preserve"> </v>
      </c>
      <c r="C11" s="62" t="e">
        <f>Info2!#REF!</f>
        <v>#REF!</v>
      </c>
      <c r="D11" s="63" t="e">
        <f>Info2!#REF!</f>
        <v>#REF!</v>
      </c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29" t="e">
        <f>(J11/(J11+K11))</f>
        <v>#DIV/0!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61" t="str">
        <f>Info2!$G$5</f>
        <v xml:space="preserve"> </v>
      </c>
      <c r="C12" s="62" t="e">
        <f>Info2!#REF!</f>
        <v>#REF!</v>
      </c>
      <c r="D12" s="63" t="e">
        <f>Info2!#REF!</f>
        <v>#REF!</v>
      </c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29" t="e">
        <f>(J12/(J12+K12))</f>
        <v>#DIV/0!</v>
      </c>
      <c r="O12" s="20">
        <f>SUM(K24,O24,W24)</f>
        <v>0</v>
      </c>
      <c r="P12" s="20"/>
      <c r="Q12" s="20"/>
      <c r="R12" s="20"/>
    </row>
    <row r="15" spans="1:27" x14ac:dyDescent="0.2">
      <c r="N15" s="1"/>
    </row>
    <row r="16" spans="1:27" x14ac:dyDescent="0.2">
      <c r="F16" s="5" t="s">
        <v>26</v>
      </c>
      <c r="G16" s="6"/>
      <c r="H16" s="7"/>
      <c r="I16" s="7"/>
      <c r="J16" s="5" t="s">
        <v>27</v>
      </c>
      <c r="K16" s="6"/>
      <c r="L16" s="7"/>
      <c r="M16" s="7"/>
      <c r="N16" s="5" t="s">
        <v>28</v>
      </c>
      <c r="O16" s="6"/>
      <c r="P16" s="7"/>
      <c r="Q16" s="7"/>
      <c r="R16" s="5" t="s">
        <v>29</v>
      </c>
      <c r="S16" s="6"/>
      <c r="T16" s="7"/>
      <c r="U16" s="7"/>
      <c r="V16" s="5" t="s">
        <v>30</v>
      </c>
      <c r="W16" s="6"/>
      <c r="X16" s="7"/>
      <c r="Y16" s="7"/>
      <c r="Z16" s="5" t="s">
        <v>31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9"/>
      <c r="N17" s="8">
        <v>1</v>
      </c>
      <c r="O17" s="8">
        <v>4</v>
      </c>
      <c r="P17" s="9"/>
      <c r="Q17" s="9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102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9" t="s">
        <v>103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9" t="s">
        <v>104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customHeight="1" x14ac:dyDescent="0.2">
      <c r="D21" s="9" t="s">
        <v>105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customHeight="1" x14ac:dyDescent="0.2">
      <c r="D22" s="9" t="s">
        <v>106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9" t="s">
        <v>108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9" t="s">
        <v>32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0" t="s">
        <v>33</v>
      </c>
      <c r="G25" s="12"/>
      <c r="H25" s="7"/>
      <c r="I25" s="7"/>
      <c r="J25" s="10" t="s">
        <v>34</v>
      </c>
      <c r="K25" s="12"/>
      <c r="L25" s="7"/>
      <c r="M25" s="7"/>
      <c r="N25" s="10" t="s">
        <v>35</v>
      </c>
      <c r="O25" s="12"/>
      <c r="P25" s="7"/>
      <c r="Q25" s="7"/>
      <c r="R25" s="10" t="s">
        <v>36</v>
      </c>
      <c r="S25" s="12"/>
      <c r="T25" s="7"/>
      <c r="U25" s="7"/>
      <c r="V25" s="10" t="s">
        <v>33</v>
      </c>
      <c r="W25" s="12"/>
      <c r="X25" s="7"/>
      <c r="Y25" s="7"/>
      <c r="Z25" s="10" t="s">
        <v>37</v>
      </c>
      <c r="AA25" s="12"/>
    </row>
  </sheetData>
  <mergeCells count="5">
    <mergeCell ref="B11:D11"/>
    <mergeCell ref="B12:D12"/>
    <mergeCell ref="R2:S2"/>
    <mergeCell ref="B9:D9"/>
    <mergeCell ref="B10:D10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6:E30"/>
  <sheetViews>
    <sheetView zoomScale="125" workbookViewId="0">
      <selection activeCell="D4" sqref="D4"/>
    </sheetView>
  </sheetViews>
  <sheetFormatPr defaultColWidth="8.85546875" defaultRowHeight="12.75" x14ac:dyDescent="0.2"/>
  <cols>
    <col min="1" max="3" width="8.85546875" customWidth="1"/>
    <col min="4" max="4" width="30" customWidth="1"/>
  </cols>
  <sheetData>
    <row r="6" spans="2:5" x14ac:dyDescent="0.2">
      <c r="B6" t="s">
        <v>57</v>
      </c>
      <c r="D6" s="16" t="str">
        <f>IF('8OAA1'!$R$9=1,'8OAA1'!$B$9,IF('8OAA1'!$R$10=1,'8OAA1'!$B$10,IF('8OAA1'!$R$11=1,'8OAA1'!$B$12,IF('8OAA1'!$R$12=1,'8OAA1'!$B$11," "))))</f>
        <v xml:space="preserve"> </v>
      </c>
      <c r="E6" s="32"/>
    </row>
    <row r="7" spans="2:5" x14ac:dyDescent="0.2">
      <c r="B7" t="s">
        <v>58</v>
      </c>
      <c r="D7" s="16" t="str">
        <f>IF('8OBB2'!$R$9=1,'8OBB2'!$B$9,IF('8OBB2'!$R$10=1,'8OBB2'!$B$10,IF('8OBB2'!$R$11=1,'8OBB2'!$B$11,IF('8OBB2'!$R$12=1,'8OBB2'!$B$12," "))))</f>
        <v xml:space="preserve"> </v>
      </c>
      <c r="E7" s="32"/>
    </row>
    <row r="9" spans="2:5" x14ac:dyDescent="0.2">
      <c r="B9" t="s">
        <v>60</v>
      </c>
      <c r="D9" s="16" t="str">
        <f>IF('8OAA1'!$R$9=2,'8OAA1'!$B$9,IF('8OAA1'!$R$10=2,'8OAA1'!$B$10,IF('8OAA1'!$R$11=2,'8OAA1'!$B$12,IF('8OAA1'!$R$12=2,'8OAA1'!$B$11," "))))</f>
        <v xml:space="preserve"> </v>
      </c>
      <c r="E9" s="32"/>
    </row>
    <row r="10" spans="2:5" x14ac:dyDescent="0.2">
      <c r="B10" t="s">
        <v>59</v>
      </c>
      <c r="D10" s="19" t="str">
        <f>IF('8OBB2'!$R$9=2,'8OBB2'!$B$9,IF('8OBB2'!$R$10=2,'8OBB2'!$B$10,IF('8OBB2'!$R$11=2,'8OBB2'!$B$11,IF('8OBB2'!$R$12=2,'8OBB2'!$B$12," "))))</f>
        <v xml:space="preserve"> </v>
      </c>
    </row>
    <row r="13" spans="2:5" x14ac:dyDescent="0.2">
      <c r="B13" t="s">
        <v>9</v>
      </c>
      <c r="D13" s="19" t="str">
        <f>IF('8OAA1'!$R$9=3,'8OAA1'!$B$9,IF('8OAA1'!$R$10=3,'8OAA1'!$B$10,IF('8OAA1'!$R$11=3,'8OAA1'!$B$11,IF('8OAA1'!$R$12=3,'8OAA1'!$B$12," "))))</f>
        <v xml:space="preserve"> </v>
      </c>
    </row>
    <row r="14" spans="2:5" x14ac:dyDescent="0.2">
      <c r="B14" t="s">
        <v>10</v>
      </c>
      <c r="D14" s="19" t="str">
        <f>IF('8OBB2'!$R$9=3,'8OBB2'!$B$9,IF('8OBB2'!$R$10=3,'8OBB2'!$B$10,IF('8OBB2'!$R$11=3,'8OBB2'!$B$11,IF('8OBB2'!$R$12=3,'8OBB2'!$B$12," "))))</f>
        <v xml:space="preserve"> </v>
      </c>
    </row>
    <row r="16" spans="2:5" x14ac:dyDescent="0.2">
      <c r="B16" t="s">
        <v>12</v>
      </c>
      <c r="D16" s="19" t="str">
        <f>IF('8OAA1'!$R$9=4,'8OAA1'!$B$9,IF('8OAA1'!$R$10=4,'8OAA1'!$B$10,IF('8OAA1'!$R$12=4,'8OAA1'!$B$12,IF('8OAA1'!$R$12=4,'8OAA1'!$B$12," "))))</f>
        <v xml:space="preserve"> </v>
      </c>
    </row>
    <row r="17" spans="2:4" x14ac:dyDescent="0.2">
      <c r="B17" t="s">
        <v>11</v>
      </c>
      <c r="D17" s="19" t="str">
        <f>IF('8OBB2'!$R$9=4,'8OBB2'!$B$9,IF('8OBB2'!$R$10=4,'8OBB2'!$B$10,IF('8OBB2'!$R$11=4,'8OBB2'!$B$11,IF('8OBB2'!$R$12=4,'8OBB2'!$B$12," "))))</f>
        <v xml:space="preserve"> </v>
      </c>
    </row>
    <row r="20" spans="2:4" x14ac:dyDescent="0.2">
      <c r="B20" t="s">
        <v>80</v>
      </c>
      <c r="D20" s="19" t="str">
        <f>IF('8Oaa3'!$R$9=1,'8Oaa3'!$B$9,IF('8Oaa3'!$R$10=1,'8Oaa3'!$B$10,IF('8Oaa3'!$R$11=1,'8Oaa3'!$B$11,IF('8Oaa3'!$R$12=1,'8Oaa3'!$B$12," "))))</f>
        <v xml:space="preserve"> </v>
      </c>
    </row>
    <row r="21" spans="2:4" x14ac:dyDescent="0.2">
      <c r="D21" s="39"/>
    </row>
    <row r="23" spans="2:4" x14ac:dyDescent="0.2">
      <c r="B23" t="s">
        <v>81</v>
      </c>
      <c r="D23" s="19" t="str">
        <f>IF('8Oaa3'!$R$9=2,'8Oaa3'!$B$9,IF('8Oaa3'!$R$10=2,'8Oaa3'!$B$10,IF('8Oaa3'!$R$11=2,'8Oaa3'!$B$11,IF('8Oaa3'!$R$12=2,'8Oaa3'!$B$12," "))))</f>
        <v xml:space="preserve"> </v>
      </c>
    </row>
    <row r="24" spans="2:4" x14ac:dyDescent="0.2">
      <c r="D24" s="39"/>
    </row>
    <row r="26" spans="2:4" x14ac:dyDescent="0.2">
      <c r="B26" t="s">
        <v>84</v>
      </c>
      <c r="D26" s="19" t="str">
        <f>IF('8Oaa3'!$R$9=3,'8Oaa3'!$B$9,IF('8Oaa3'!$R$10=3,'8Oaa3'!$B$10,IF('8Oaa3'!$R$11=3,'8Oaa3'!$B$11,IF('8Oaa3'!$R$12=3,'8Oaa3'!$B$12," "))))</f>
        <v xml:space="preserve"> </v>
      </c>
    </row>
    <row r="27" spans="2:4" x14ac:dyDescent="0.2">
      <c r="D27" s="39"/>
    </row>
    <row r="29" spans="2:4" x14ac:dyDescent="0.2">
      <c r="B29" t="s">
        <v>82</v>
      </c>
      <c r="D29" s="19" t="str">
        <f>IF('8Oaa3'!$R$9=4,'8Oaa3'!$B$9,IF('8Oaa3'!$R$10=4,'8Oaa3'!$B$10,IF('8Oaa3'!$R$11=4,'8Oaa3'!$B$11,IF('8Oaa3'!$R$12=4,'8Oaa3'!$B$12," "))))</f>
        <v xml:space="preserve"> </v>
      </c>
    </row>
    <row r="30" spans="2:4" x14ac:dyDescent="0.2">
      <c r="D30" s="39"/>
    </row>
  </sheetData>
  <phoneticPr fontId="0" type="noConversion"/>
  <printOptions gridLines="1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53"/>
  <sheetViews>
    <sheetView zoomScale="80" zoomScaleNormal="80" workbookViewId="0">
      <selection activeCell="P12" sqref="P12"/>
    </sheetView>
  </sheetViews>
  <sheetFormatPr defaultRowHeight="12.75" x14ac:dyDescent="0.2"/>
  <cols>
    <col min="1" max="1" width="6.28515625" customWidth="1"/>
    <col min="2" max="2" width="8.7109375" customWidth="1"/>
    <col min="3" max="3" width="8.28515625" customWidth="1"/>
    <col min="4" max="4" width="13" customWidth="1"/>
    <col min="5" max="5" width="7.85546875" customWidth="1"/>
    <col min="6" max="6" width="8.5703125" customWidth="1"/>
    <col min="7" max="7" width="8.42578125" customWidth="1"/>
    <col min="8" max="8" width="8" customWidth="1"/>
    <col min="9" max="9" width="8.7109375" customWidth="1"/>
  </cols>
  <sheetData>
    <row r="1" spans="1:11" ht="23.25" x14ac:dyDescent="0.35">
      <c r="B1" s="33" t="str">
        <f>Info!A1</f>
        <v>Tournament Name Goes Here</v>
      </c>
    </row>
    <row r="3" spans="1:11" x14ac:dyDescent="0.2">
      <c r="A3" s="34" t="s">
        <v>16</v>
      </c>
      <c r="B3" s="40" t="str">
        <f>Info!$B$2</f>
        <v>Date 2</v>
      </c>
      <c r="C3" s="34" t="s">
        <v>77</v>
      </c>
      <c r="D3" s="34" t="str">
        <f>Info!$C$5</f>
        <v>Age/Division</v>
      </c>
      <c r="E3" s="34"/>
      <c r="F3" s="34"/>
    </row>
    <row r="4" spans="1:11" x14ac:dyDescent="0.2">
      <c r="C4" s="34" t="s">
        <v>78</v>
      </c>
      <c r="D4" s="43" t="str">
        <f>Info!$A$20</f>
        <v>1, 2 &amp; 3</v>
      </c>
    </row>
    <row r="6" spans="1:11" ht="13.5" thickBot="1" x14ac:dyDescent="0.25">
      <c r="B6" s="35" t="str">
        <f>Info2!$B$5</f>
        <v xml:space="preserve"> </v>
      </c>
      <c r="C6" s="35"/>
    </row>
    <row r="7" spans="1:11" ht="13.5" thickTop="1" x14ac:dyDescent="0.2">
      <c r="B7" t="s">
        <v>109</v>
      </c>
      <c r="D7" s="36"/>
    </row>
    <row r="8" spans="1:11" x14ac:dyDescent="0.2">
      <c r="C8" s="55" t="str">
        <f>Info!$A$16</f>
        <v>Court 1</v>
      </c>
      <c r="D8" s="54" t="str">
        <f>Info!$B$9</f>
        <v>10 am</v>
      </c>
    </row>
    <row r="9" spans="1:11" ht="13.5" thickBot="1" x14ac:dyDescent="0.25">
      <c r="C9" s="43" t="s">
        <v>175</v>
      </c>
      <c r="D9" s="37"/>
      <c r="E9" s="35" t="str">
        <f>IF(E6=".",B6,IF(E10=".",B10," "))</f>
        <v xml:space="preserve"> </v>
      </c>
      <c r="F9" s="35"/>
      <c r="G9" s="35"/>
    </row>
    <row r="10" spans="1:11" ht="14.25" thickTop="1" thickBot="1" x14ac:dyDescent="0.25">
      <c r="B10" s="35" t="str">
        <f>Info2!$C$6</f>
        <v xml:space="preserve"> </v>
      </c>
      <c r="C10" s="35"/>
      <c r="D10" s="38"/>
      <c r="F10" s="43"/>
      <c r="G10" s="37"/>
    </row>
    <row r="11" spans="1:11" ht="13.5" thickTop="1" x14ac:dyDescent="0.2">
      <c r="B11" t="s">
        <v>110</v>
      </c>
      <c r="G11" s="37"/>
    </row>
    <row r="12" spans="1:11" x14ac:dyDescent="0.2">
      <c r="F12" s="55" t="str">
        <f>Info!$A$16</f>
        <v>Court 1</v>
      </c>
      <c r="G12" s="48"/>
    </row>
    <row r="13" spans="1:11" ht="13.5" thickBot="1" x14ac:dyDescent="0.25">
      <c r="A13" s="34" t="s">
        <v>98</v>
      </c>
      <c r="C13" s="34" t="s">
        <v>13</v>
      </c>
      <c r="G13" s="54" t="str">
        <f>Info!$B$11</f>
        <v>Noon</v>
      </c>
      <c r="H13" s="35" t="str">
        <f>IF(H9=".",E9,IF(H17=".",E17," "))</f>
        <v xml:space="preserve"> </v>
      </c>
      <c r="I13" s="35"/>
    </row>
    <row r="14" spans="1:11" ht="14.25" thickTop="1" thickBot="1" x14ac:dyDescent="0.25">
      <c r="B14" s="35" t="str">
        <f>Info2!$B$6</f>
        <v xml:space="preserve"> </v>
      </c>
      <c r="C14" s="35"/>
      <c r="D14" s="35"/>
      <c r="F14" t="s">
        <v>79</v>
      </c>
      <c r="G14" s="37"/>
      <c r="H14" s="43"/>
    </row>
    <row r="15" spans="1:11" ht="13.5" thickTop="1" x14ac:dyDescent="0.2">
      <c r="B15" t="s">
        <v>111</v>
      </c>
      <c r="D15" s="36"/>
      <c r="G15" s="37"/>
    </row>
    <row r="16" spans="1:11" ht="13.5" thickBot="1" x14ac:dyDescent="0.25">
      <c r="C16" s="55" t="str">
        <f>Info!$A$17</f>
        <v>Court 2</v>
      </c>
      <c r="D16" s="54" t="str">
        <f>Info!$B$9</f>
        <v>10 am</v>
      </c>
      <c r="G16" s="37"/>
      <c r="I16" s="35" t="str">
        <f>IF(E6=".",B10,IF(E10=".",B6," "))</f>
        <v xml:space="preserve"> </v>
      </c>
      <c r="J16" s="35"/>
      <c r="K16" s="35"/>
    </row>
    <row r="17" spans="1:13" ht="14.25" thickTop="1" thickBot="1" x14ac:dyDescent="0.25">
      <c r="C17" t="s">
        <v>176</v>
      </c>
      <c r="D17" s="37"/>
      <c r="E17" s="35" t="str">
        <f>IF(E14=".",B14,IF(E18=".",B18," "))</f>
        <v xml:space="preserve"> </v>
      </c>
      <c r="F17" s="35"/>
      <c r="G17" s="38"/>
      <c r="I17" s="43" t="s">
        <v>177</v>
      </c>
      <c r="K17" s="37"/>
    </row>
    <row r="18" spans="1:13" ht="14.25" thickTop="1" thickBot="1" x14ac:dyDescent="0.25">
      <c r="B18" s="35" t="str">
        <f>Info2!$C$5</f>
        <v xml:space="preserve"> </v>
      </c>
      <c r="C18" s="35"/>
      <c r="D18" s="38"/>
      <c r="E18" s="43"/>
      <c r="K18" s="37"/>
    </row>
    <row r="19" spans="1:13" ht="13.5" thickTop="1" x14ac:dyDescent="0.2">
      <c r="B19" t="s">
        <v>112</v>
      </c>
      <c r="J19" s="43"/>
      <c r="K19" s="48"/>
    </row>
    <row r="20" spans="1:13" ht="13.5" thickBot="1" x14ac:dyDescent="0.25">
      <c r="A20" s="34"/>
      <c r="B20" s="40"/>
      <c r="C20" s="34"/>
      <c r="D20" s="34"/>
      <c r="I20" s="34"/>
      <c r="J20" s="55" t="str">
        <f>Info!$A$16</f>
        <v>Court 1</v>
      </c>
      <c r="K20" s="54" t="str">
        <f>Info!$B$12</f>
        <v>1 pm</v>
      </c>
      <c r="L20" s="35" t="str">
        <f>IF(L16=".",I16,IF(L24=".",I24," "))</f>
        <v xml:space="preserve"> </v>
      </c>
      <c r="M20" s="35"/>
    </row>
    <row r="21" spans="1:13" ht="14.25" thickTop="1" thickBot="1" x14ac:dyDescent="0.25">
      <c r="B21" s="35" t="str">
        <f>Info2!$D$5</f>
        <v xml:space="preserve"> </v>
      </c>
      <c r="C21" s="35"/>
      <c r="E21" s="34"/>
      <c r="F21" s="34"/>
      <c r="G21" s="34"/>
      <c r="H21" s="42"/>
      <c r="J21" t="s">
        <v>79</v>
      </c>
      <c r="K21" s="37"/>
      <c r="L21" s="43"/>
    </row>
    <row r="22" spans="1:13" ht="13.5" thickTop="1" x14ac:dyDescent="0.2">
      <c r="B22" t="s">
        <v>113</v>
      </c>
      <c r="D22" s="36"/>
      <c r="K22" s="37"/>
    </row>
    <row r="23" spans="1:13" ht="13.5" thickBot="1" x14ac:dyDescent="0.25">
      <c r="C23" t="s">
        <v>79</v>
      </c>
      <c r="D23" s="37"/>
      <c r="E23" s="35" t="str">
        <f>IF(E21=".",B21,IF(E25=".",B25," "))</f>
        <v xml:space="preserve"> </v>
      </c>
      <c r="F23" s="35"/>
      <c r="G23" s="35"/>
      <c r="K23" s="37"/>
    </row>
    <row r="24" spans="1:13" ht="14.25" thickTop="1" thickBot="1" x14ac:dyDescent="0.25">
      <c r="C24" s="55" t="str">
        <f>Info!$A$16</f>
        <v>Court 1</v>
      </c>
      <c r="D24" s="54" t="str">
        <f>Info!$B$10</f>
        <v>11 am</v>
      </c>
      <c r="E24" s="43"/>
      <c r="G24" s="41"/>
      <c r="H24" s="46"/>
      <c r="I24" s="35" t="str">
        <f>IF(E14=".",B18,IF(E18=".",B14," "))</f>
        <v xml:space="preserve"> </v>
      </c>
      <c r="J24" s="35"/>
      <c r="K24" s="38"/>
    </row>
    <row r="25" spans="1:13" ht="14.25" thickTop="1" thickBot="1" x14ac:dyDescent="0.25">
      <c r="B25" s="35" t="str">
        <f>Info2!$E$6</f>
        <v xml:space="preserve"> </v>
      </c>
      <c r="C25" s="35"/>
      <c r="D25" s="38"/>
      <c r="H25" s="46"/>
      <c r="I25" s="49" t="s">
        <v>178</v>
      </c>
    </row>
    <row r="26" spans="1:13" ht="13.5" thickTop="1" x14ac:dyDescent="0.2">
      <c r="B26" t="s">
        <v>114</v>
      </c>
      <c r="F26" s="55" t="str">
        <f>Info!$A$17</f>
        <v>Court 2</v>
      </c>
      <c r="G26" s="42"/>
      <c r="H26" s="46"/>
    </row>
    <row r="27" spans="1:13" ht="13.5" thickBot="1" x14ac:dyDescent="0.25">
      <c r="A27" s="34" t="s">
        <v>98</v>
      </c>
      <c r="C27" s="34" t="s">
        <v>97</v>
      </c>
      <c r="D27" s="34"/>
      <c r="G27" s="54" t="str">
        <f>Info!$B$11</f>
        <v>Noon</v>
      </c>
      <c r="H27" s="47" t="str">
        <f>IF(H23=".",E23,IF(H30=".",E30," "))</f>
        <v xml:space="preserve"> </v>
      </c>
      <c r="I27" s="35"/>
    </row>
    <row r="28" spans="1:13" ht="14.25" thickTop="1" thickBot="1" x14ac:dyDescent="0.25">
      <c r="B28" s="35" t="str">
        <f>Info2!$D$6</f>
        <v xml:space="preserve"> </v>
      </c>
      <c r="C28" s="35"/>
      <c r="D28" s="35"/>
      <c r="F28" t="s">
        <v>79</v>
      </c>
      <c r="G28" s="34"/>
      <c r="H28" s="52"/>
    </row>
    <row r="29" spans="1:13" ht="13.5" thickTop="1" x14ac:dyDescent="0.2">
      <c r="B29" t="s">
        <v>115</v>
      </c>
      <c r="D29" s="36"/>
      <c r="G29" s="42"/>
      <c r="H29" s="46"/>
    </row>
    <row r="30" spans="1:13" ht="13.5" thickBot="1" x14ac:dyDescent="0.25">
      <c r="C30" t="s">
        <v>79</v>
      </c>
      <c r="D30" s="37"/>
      <c r="E30" s="35" t="str">
        <f>IF(E28=".",B28,IF(E32=".",B32," "))</f>
        <v xml:space="preserve"> </v>
      </c>
      <c r="F30" s="35"/>
      <c r="G30" s="35"/>
      <c r="H30" s="46"/>
      <c r="I30" s="35" t="str">
        <f>IF(E21=".",B25,IF(E25=".",B21," "))</f>
        <v xml:space="preserve"> </v>
      </c>
      <c r="J30" s="35"/>
      <c r="K30" s="35"/>
    </row>
    <row r="31" spans="1:13" ht="13.5" thickTop="1" x14ac:dyDescent="0.2">
      <c r="C31" s="55" t="str">
        <f>Info!$A$17</f>
        <v>Court 2</v>
      </c>
      <c r="D31" s="54" t="str">
        <f>Info!$B$10</f>
        <v>11 am</v>
      </c>
      <c r="E31" s="43"/>
      <c r="I31" s="43" t="s">
        <v>164</v>
      </c>
      <c r="K31" s="37"/>
    </row>
    <row r="32" spans="1:13" ht="13.5" thickBot="1" x14ac:dyDescent="0.25">
      <c r="B32" s="35" t="str">
        <f>Info2!$E$5</f>
        <v xml:space="preserve"> </v>
      </c>
      <c r="C32" s="35"/>
      <c r="D32" s="38"/>
      <c r="K32" s="37"/>
    </row>
    <row r="33" spans="1:13" ht="13.5" thickTop="1" x14ac:dyDescent="0.2">
      <c r="B33" t="s">
        <v>116</v>
      </c>
      <c r="J33" s="43"/>
      <c r="K33" s="48"/>
    </row>
    <row r="34" spans="1:13" ht="13.5" thickBot="1" x14ac:dyDescent="0.25">
      <c r="A34" s="34"/>
      <c r="B34" s="40"/>
      <c r="C34" s="34"/>
      <c r="D34" s="34"/>
      <c r="I34" s="34"/>
      <c r="J34" s="55" t="str">
        <f>Info!$A$17</f>
        <v>Court 2</v>
      </c>
      <c r="K34" s="54" t="str">
        <f>Info!$B$12</f>
        <v>1 pm</v>
      </c>
      <c r="L34" s="35" t="str">
        <f>IF(L30=".",I30,IF(L38=".",I38," "))</f>
        <v xml:space="preserve"> </v>
      </c>
      <c r="M34" s="35"/>
    </row>
    <row r="35" spans="1:13" ht="14.25" thickTop="1" thickBot="1" x14ac:dyDescent="0.25">
      <c r="B35" s="35" t="str">
        <f>Info2!$F$5</f>
        <v xml:space="preserve"> </v>
      </c>
      <c r="C35" s="35"/>
      <c r="E35" s="34"/>
      <c r="F35" s="34"/>
      <c r="G35" s="34"/>
      <c r="H35" s="42"/>
      <c r="J35" t="s">
        <v>79</v>
      </c>
      <c r="K35" s="37"/>
      <c r="L35" s="43"/>
    </row>
    <row r="36" spans="1:13" ht="13.5" thickTop="1" x14ac:dyDescent="0.2">
      <c r="B36" t="s">
        <v>117</v>
      </c>
      <c r="D36" s="36"/>
      <c r="K36" s="37"/>
    </row>
    <row r="37" spans="1:13" ht="13.5" thickBot="1" x14ac:dyDescent="0.25">
      <c r="C37" s="43" t="s">
        <v>121</v>
      </c>
      <c r="D37" s="37"/>
      <c r="E37" s="35" t="str">
        <f>IF(E35=".",B35,IF(E39=".",B39," "))</f>
        <v xml:space="preserve"> </v>
      </c>
      <c r="F37" s="35"/>
      <c r="G37" s="35"/>
      <c r="K37" s="37"/>
    </row>
    <row r="38" spans="1:13" ht="14.25" thickTop="1" thickBot="1" x14ac:dyDescent="0.25">
      <c r="C38" s="55" t="str">
        <f>Info!$A$18</f>
        <v>Court 3</v>
      </c>
      <c r="D38" s="54" t="str">
        <f>Info!$B$9</f>
        <v>10 am</v>
      </c>
      <c r="E38" s="43"/>
      <c r="G38" s="41"/>
      <c r="H38" s="46"/>
      <c r="I38" s="35" t="str">
        <f>IF(E28=".",B32,IF(E32=".",B28," "))</f>
        <v xml:space="preserve"> </v>
      </c>
      <c r="J38" s="35"/>
      <c r="K38" s="38"/>
    </row>
    <row r="39" spans="1:13" ht="14.25" thickTop="1" thickBot="1" x14ac:dyDescent="0.25">
      <c r="B39" s="35" t="str">
        <f>Info2!$G$6</f>
        <v xml:space="preserve"> </v>
      </c>
      <c r="C39" s="35"/>
      <c r="D39" s="38"/>
      <c r="H39" s="46"/>
      <c r="I39" s="49" t="s">
        <v>166</v>
      </c>
    </row>
    <row r="40" spans="1:13" ht="13.5" thickTop="1" x14ac:dyDescent="0.2">
      <c r="B40" s="43" t="s">
        <v>118</v>
      </c>
      <c r="F40" s="55" t="str">
        <f>Info!$A$18</f>
        <v>Court 3</v>
      </c>
      <c r="G40" s="42"/>
      <c r="H40" s="46"/>
    </row>
    <row r="41" spans="1:13" ht="13.5" thickBot="1" x14ac:dyDescent="0.25">
      <c r="A41" s="34" t="s">
        <v>98</v>
      </c>
      <c r="C41" s="34" t="s">
        <v>14</v>
      </c>
      <c r="D41" s="34"/>
      <c r="G41" s="54" t="str">
        <f>Info!$B$11</f>
        <v>Noon</v>
      </c>
      <c r="H41" s="47" t="str">
        <f>IF(H37=".",E37,IF(H44=".",E44," "))</f>
        <v xml:space="preserve"> </v>
      </c>
      <c r="I41" s="35"/>
    </row>
    <row r="42" spans="1:13" ht="14.25" thickTop="1" thickBot="1" x14ac:dyDescent="0.25">
      <c r="B42" s="35" t="str">
        <f>Info2!$F$6</f>
        <v xml:space="preserve"> </v>
      </c>
      <c r="C42" s="35"/>
      <c r="D42" s="35"/>
      <c r="F42" t="s">
        <v>79</v>
      </c>
      <c r="G42" s="42"/>
      <c r="H42" s="52"/>
    </row>
    <row r="43" spans="1:13" ht="13.5" thickTop="1" x14ac:dyDescent="0.2">
      <c r="B43" s="43" t="s">
        <v>119</v>
      </c>
      <c r="D43" s="36"/>
      <c r="F43" s="34"/>
      <c r="G43" s="42"/>
      <c r="H43" s="46"/>
    </row>
    <row r="44" spans="1:13" ht="13.5" thickBot="1" x14ac:dyDescent="0.25">
      <c r="C44" t="s">
        <v>79</v>
      </c>
      <c r="D44" s="37"/>
      <c r="E44" s="35" t="str">
        <f>IF(E42=".",B42,IF(E46=".",B46," "))</f>
        <v xml:space="preserve"> </v>
      </c>
      <c r="F44" s="35"/>
      <c r="G44" s="35"/>
      <c r="H44" s="46"/>
      <c r="I44" s="35" t="str">
        <f>IF(E35=".",B39,IF(E39=".",B35," "))</f>
        <v xml:space="preserve"> </v>
      </c>
      <c r="J44" s="35"/>
      <c r="K44" s="35"/>
    </row>
    <row r="45" spans="1:13" ht="13.5" thickTop="1" x14ac:dyDescent="0.2">
      <c r="C45" s="55" t="str">
        <f>Info!$A$18</f>
        <v>Court 3</v>
      </c>
      <c r="D45" s="54" t="str">
        <f>Info!$B$10</f>
        <v>11 am</v>
      </c>
      <c r="E45" s="43"/>
      <c r="I45" s="43" t="s">
        <v>179</v>
      </c>
      <c r="K45" s="37"/>
    </row>
    <row r="46" spans="1:13" ht="13.5" thickBot="1" x14ac:dyDescent="0.25">
      <c r="B46" s="35" t="str">
        <f>Info2!$G$5</f>
        <v xml:space="preserve"> </v>
      </c>
      <c r="C46" s="35"/>
      <c r="D46" s="38"/>
      <c r="K46" s="37"/>
    </row>
    <row r="47" spans="1:13" ht="13.5" thickTop="1" x14ac:dyDescent="0.2">
      <c r="B47" s="43" t="s">
        <v>120</v>
      </c>
      <c r="J47" s="43"/>
      <c r="K47" s="48"/>
    </row>
    <row r="48" spans="1:13" ht="13.5" thickBot="1" x14ac:dyDescent="0.25">
      <c r="I48" s="34"/>
      <c r="J48" s="55" t="str">
        <f>Info!$A$18</f>
        <v>Court 3</v>
      </c>
      <c r="K48" s="54" t="str">
        <f>Info!$B$12</f>
        <v>1 pm</v>
      </c>
      <c r="L48" s="35" t="str">
        <f>IF(L44=".",I44,IF(L52=".",I52," "))</f>
        <v xml:space="preserve"> </v>
      </c>
      <c r="M48" s="35"/>
    </row>
    <row r="49" spans="9:12" ht="13.5" thickTop="1" x14ac:dyDescent="0.2">
      <c r="J49" t="s">
        <v>79</v>
      </c>
      <c r="K49" s="37"/>
      <c r="L49" s="43"/>
    </row>
    <row r="50" spans="9:12" x14ac:dyDescent="0.2">
      <c r="K50" s="37"/>
    </row>
    <row r="51" spans="9:12" x14ac:dyDescent="0.2">
      <c r="K51" s="37"/>
    </row>
    <row r="52" spans="9:12" ht="13.5" thickBot="1" x14ac:dyDescent="0.25">
      <c r="I52" s="35" t="str">
        <f>IF(E42=".",B46,IF(E46=".",B42," "))</f>
        <v xml:space="preserve"> </v>
      </c>
      <c r="J52" s="35"/>
      <c r="K52" s="38"/>
    </row>
    <row r="53" spans="9:12" ht="13.5" thickTop="1" x14ac:dyDescent="0.2">
      <c r="I53" s="49" t="s">
        <v>168</v>
      </c>
    </row>
  </sheetData>
  <phoneticPr fontId="6" type="noConversion"/>
  <pageMargins left="0.75" right="0.75" top="1" bottom="1" header="0.5" footer="0.5"/>
  <pageSetup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Info</vt:lpstr>
      <vt:lpstr>A</vt:lpstr>
      <vt:lpstr>B</vt:lpstr>
      <vt:lpstr>Info2</vt:lpstr>
      <vt:lpstr>8OAA1</vt:lpstr>
      <vt:lpstr>8OBB2</vt:lpstr>
      <vt:lpstr>8Oaa3</vt:lpstr>
      <vt:lpstr>Info3</vt:lpstr>
      <vt:lpstr>Brackets</vt:lpstr>
      <vt:lpstr>Sheet11</vt:lpstr>
      <vt:lpstr>Info</vt:lpstr>
      <vt:lpstr>Brackets!Print_Area</vt:lpstr>
    </vt:vector>
  </TitlesOfParts>
  <Company>Miami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cb buckeye Bielby</cp:lastModifiedBy>
  <cp:lastPrinted>2015-03-22T10:24:03Z</cp:lastPrinted>
  <dcterms:created xsi:type="dcterms:W3CDTF">2004-04-30T01:29:35Z</dcterms:created>
  <dcterms:modified xsi:type="dcterms:W3CDTF">2024-03-26T16:39:17Z</dcterms:modified>
</cp:coreProperties>
</file>